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15480" windowHeight="8190" tabRatio="914" firstSheet="6" activeTab="9"/>
  </bookViews>
  <sheets>
    <sheet name="questionari" sheetId="1" r:id="rId1"/>
    <sheet name="calcoli" sheetId="2" r:id="rId2"/>
    <sheet name="TITOLO" sheetId="3" r:id="rId3"/>
    <sheet name="Questionario" sheetId="4" r:id="rId4"/>
    <sheet name="a) SEZIONE DI APPARTENENZA b) C" sheetId="5" r:id="rId5"/>
    <sheet name="c) Per quali motivi avete iscri" sheetId="6" r:id="rId6"/>
    <sheet name="% ANDAMENTO RISPOSTE MOTIVAZION" sheetId="7" r:id="rId7"/>
    <sheet name="INFORMAZIONI PREVENTIVE ISCRIZI" sheetId="8" r:id="rId8"/>
    <sheet name="INFORMAZIONI PREVENTIVE X ISCRI" sheetId="9" r:id="rId9"/>
    <sheet name="Recuperati_Foglio1" sheetId="10" r:id="rId10"/>
    <sheet name="DOMANDE SU ELEMENTI CHE CARATTE" sheetId="11" r:id="rId11"/>
    <sheet name="ITEM- 1" sheetId="12" r:id="rId12"/>
    <sheet name="ITEM - 2 " sheetId="13" r:id="rId13"/>
    <sheet name="ITEM - 3" sheetId="14" r:id="rId14"/>
    <sheet name="ITEM - 4" sheetId="15" r:id="rId15"/>
    <sheet name="ITEM - 5" sheetId="16" r:id="rId16"/>
    <sheet name="ITEM - 6" sheetId="17" r:id="rId17"/>
    <sheet name="ITEM - 7" sheetId="18" r:id="rId18"/>
    <sheet name="ITEM - 8" sheetId="19" r:id="rId19"/>
    <sheet name="ITEM - 9" sheetId="20" r:id="rId20"/>
    <sheet name="ITEM - 10" sheetId="21" r:id="rId21"/>
    <sheet name="ITEM - 11" sheetId="22" r:id="rId22"/>
    <sheet name="ITEM - 12" sheetId="23" r:id="rId23"/>
    <sheet name="ITEM - 13" sheetId="24" r:id="rId24"/>
    <sheet name="ITEM - 14" sheetId="25" r:id="rId25"/>
    <sheet name="ITEM - 15" sheetId="26" r:id="rId26"/>
    <sheet name="ITEM - 16" sheetId="27" r:id="rId27"/>
    <sheet name="ITEM - 17" sheetId="28" r:id="rId28"/>
    <sheet name="ITEM - 18" sheetId="29" r:id="rId29"/>
    <sheet name="ITEM - 19" sheetId="30" r:id="rId30"/>
    <sheet name="ITEM - 20" sheetId="31" r:id="rId31"/>
    <sheet name="ITEM - 21" sheetId="32" r:id="rId32"/>
    <sheet name="ITEM - 22" sheetId="33" r:id="rId33"/>
    <sheet name="ITEM - 23" sheetId="34" r:id="rId34"/>
    <sheet name="ITEM - 24" sheetId="35" r:id="rId35"/>
    <sheet name="ITEM - 25" sheetId="36" r:id="rId36"/>
    <sheet name="ITEM - 26" sheetId="37" r:id="rId37"/>
    <sheet name="ITEM - 27" sheetId="38" r:id="rId38"/>
    <sheet name="ITEM - 28" sheetId="39" r:id="rId39"/>
    <sheet name="ITEM - 29" sheetId="40" r:id="rId40"/>
    <sheet name="ITEM - 30" sheetId="41" r:id="rId41"/>
    <sheet name="ITEM - 31" sheetId="42" r:id="rId42"/>
    <sheet name="ITEM - 32" sheetId="43" r:id="rId43"/>
    <sheet name="VALUTAZIONE COMPLESSIVA ESPERIE" sheetId="44" r:id="rId44"/>
    <sheet name="VALUTAZIONE COMPLESSIVA SERVIZI" sheetId="45" r:id="rId45"/>
    <sheet name="SUGGERIMENTI" sheetId="46" r:id="rId46"/>
  </sheets>
  <definedNames/>
  <calcPr fullCalcOnLoad="1"/>
</workbook>
</file>

<file path=xl/sharedStrings.xml><?xml version="1.0" encoding="utf-8"?>
<sst xmlns="http://schemas.openxmlformats.org/spreadsheetml/2006/main" count="501" uniqueCount="152">
  <si>
    <t>-</t>
  </si>
  <si>
    <t>Questionario nr.</t>
  </si>
  <si>
    <t xml:space="preserve">  a)</t>
  </si>
  <si>
    <t>Sezione Appartenenza 1) piccoli, 2) medi, 3) grandi</t>
  </si>
  <si>
    <t xml:space="preserve">  b)</t>
  </si>
  <si>
    <t>Compila il questionario: 1) Padre, 2) Madre, 3) entrambi</t>
  </si>
  <si>
    <t xml:space="preserve">  c)</t>
  </si>
  <si>
    <r>
      <t xml:space="preserve">1) </t>
    </r>
    <r>
      <rPr>
        <b/>
        <sz val="10"/>
        <rFont val="Arial"/>
        <family val="2"/>
      </rPr>
      <t>SI,</t>
    </r>
    <r>
      <rPr>
        <sz val="10"/>
        <rFont val="Arial"/>
        <family val="2"/>
      </rPr>
      <t xml:space="preserve"> 2)</t>
    </r>
    <r>
      <rPr>
        <b/>
        <sz val="10"/>
        <rFont val="Arial"/>
        <family val="2"/>
      </rPr>
      <t xml:space="preserve"> NO</t>
    </r>
  </si>
  <si>
    <t>non avevamo alternative</t>
  </si>
  <si>
    <t>per esigenze di lavoro</t>
  </si>
  <si>
    <t>condividiamo il progetto educativo</t>
  </si>
  <si>
    <t>il costo è minore di un Nido privato o di una baby – sitter</t>
  </si>
  <si>
    <t>l'asilo Nido è un ambiente sicuro e affidabile</t>
  </si>
  <si>
    <t>siamo stati consigliati dal pediatra</t>
  </si>
  <si>
    <t>siamo stati consigliati da altri genitori</t>
  </si>
  <si>
    <t>pensiamo sia di aiuto alla educazione del bambino</t>
  </si>
  <si>
    <t>conoscevano l'ambiente per esperienza diretta</t>
  </si>
  <si>
    <t>Altro</t>
  </si>
  <si>
    <t xml:space="preserve">  d)</t>
  </si>
  <si>
    <t>Per decidere di iscrivere il Vostro bambino/a avete acquisito informazioni preventive? 1) SI, 2) NO</t>
  </si>
  <si>
    <t>Se avete risposto SI, in che modo?  1) SI, 2) NO</t>
  </si>
  <si>
    <r>
      <t xml:space="preserve"> 1) </t>
    </r>
    <r>
      <rPr>
        <b/>
        <sz val="10"/>
        <rFont val="Arial"/>
        <family val="2"/>
      </rPr>
      <t xml:space="preserve">SI, </t>
    </r>
    <r>
      <rPr>
        <sz val="10"/>
        <rFont val="Arial"/>
        <family val="2"/>
      </rPr>
      <t>2)</t>
    </r>
    <r>
      <rPr>
        <b/>
        <sz val="10"/>
        <rFont val="Arial"/>
        <family val="2"/>
      </rPr>
      <t xml:space="preserve"> NO</t>
    </r>
  </si>
  <si>
    <t>ci siamo rivolti agli uffici comunali</t>
  </si>
  <si>
    <t>ci siamo rivolti direttamente all'Asilo Nido</t>
  </si>
  <si>
    <t>ci siamo rivolti a conoscenti</t>
  </si>
  <si>
    <t>abbiamo consultato il sito internet del Comune</t>
  </si>
  <si>
    <t xml:space="preserve">abbiamo letto la carta servizi </t>
  </si>
  <si>
    <t>abbiamo partecipato alla “giornata aperta” dell'Asilo Nido</t>
  </si>
  <si>
    <t xml:space="preserve">  e)</t>
  </si>
  <si>
    <t>tot.</t>
  </si>
  <si>
    <r>
      <t>S</t>
    </r>
    <r>
      <rPr>
        <sz val="10"/>
        <rFont val="Arial"/>
        <family val="2"/>
      </rPr>
      <t>oddisfatto</t>
    </r>
  </si>
  <si>
    <t>facilita di acquisire informazioni sull'organizzazione del Nido (Quanto è Soddisfatto) (Quanto è Importante)</t>
  </si>
  <si>
    <r>
      <t>I</t>
    </r>
    <r>
      <rPr>
        <sz val="10"/>
        <rFont val="Arial"/>
        <family val="2"/>
      </rPr>
      <t>mportante</t>
    </r>
  </si>
  <si>
    <t xml:space="preserve">Procedura per iscrizione del bambino </t>
  </si>
  <si>
    <t>Tempi di risposta sull'esito della domanda di iscrizione</t>
  </si>
  <si>
    <t>Tempi per l'inserimento del bambino</t>
  </si>
  <si>
    <t>Modalità d'inserimento del bambino</t>
  </si>
  <si>
    <t>Esito inserimento del bambino</t>
  </si>
  <si>
    <t>Adeguatezza dei locali del Nido</t>
  </si>
  <si>
    <t>Adeguatezza degli spazi interni</t>
  </si>
  <si>
    <t>Livello manutenzione edificio e strutture</t>
  </si>
  <si>
    <t>Igiene e pulizia</t>
  </si>
  <si>
    <t>Funzionalità degli spazi ad usi specifici (gioco/riposo)</t>
  </si>
  <si>
    <t>Adeguatezza degli arredi e dei materiali</t>
  </si>
  <si>
    <t>Assenza dei pericoli e rischi fisici per i bambini</t>
  </si>
  <si>
    <t>Organizzazione della giornata – tipo del bambino                            (pasti, sonno, gioco)</t>
  </si>
  <si>
    <t>Competenza e preparazione del personale</t>
  </si>
  <si>
    <t>Comprensione e sostegno nell'affrontare i problemi con i genitori</t>
  </si>
  <si>
    <t>Cortesia del personale educativo nei confronti dei genitori</t>
  </si>
  <si>
    <t>Rapporto affettivo tra il personale educativo e il bambino</t>
  </si>
  <si>
    <t>Discrezione e riservatezza del personale educativo</t>
  </si>
  <si>
    <t>Appropriatezza del cibo e della dieta</t>
  </si>
  <si>
    <t>Contenuti del progetto educativo – didattico</t>
  </si>
  <si>
    <t>Continuità con la Scuola dell'infanzia</t>
  </si>
  <si>
    <t>Documentazione delle esperienze realizzate dal bambino</t>
  </si>
  <si>
    <t>Sviluppo delle capacità relazionali del bambino</t>
  </si>
  <si>
    <t>Apprendimento del bambino</t>
  </si>
  <si>
    <t>Conoscenza delle proposte educative realizzate nella giornata</t>
  </si>
  <si>
    <t>Occasione di partecipazione dei genitori alle attività del Nido</t>
  </si>
  <si>
    <t>Attenzione alla salute del bambino</t>
  </si>
  <si>
    <t>Costo della retta</t>
  </si>
  <si>
    <t>Orario di ingresso nel Servizio</t>
  </si>
  <si>
    <t>Orario di uscita dal Servizio</t>
  </si>
  <si>
    <t>Tempo di apertura del Nido nel corso dell'anno</t>
  </si>
  <si>
    <t>f )</t>
  </si>
  <si>
    <t>Come valutate complessivamente l'esperienza del Vostro bambino all'Asilo Nido? Da (1= pessima) a (10= ottima)</t>
  </si>
  <si>
    <t>g )</t>
  </si>
  <si>
    <t>Come valutate complessivamente il servizio offerto dall'Asilo Nido? Da (1- pessima) a (10- ottima)</t>
  </si>
  <si>
    <t>h )</t>
  </si>
  <si>
    <t>Volete indicare suggerimenti e/o proposte per migliorare la qualità dell'Asilo Nido?</t>
  </si>
  <si>
    <t>nr. Questionari</t>
  </si>
  <si>
    <t xml:space="preserve">Sezione Appartenenza </t>
  </si>
  <si>
    <t>piccoli</t>
  </si>
  <si>
    <t>medi</t>
  </si>
  <si>
    <t>grandi</t>
  </si>
  <si>
    <t>QUESTIONARI RACCOLTI</t>
  </si>
  <si>
    <t>NON RISPONDE</t>
  </si>
  <si>
    <t>Compila il questionario:  Padre, Madre, entrambi</t>
  </si>
  <si>
    <t>Padre</t>
  </si>
  <si>
    <t>Madre</t>
  </si>
  <si>
    <t>Entrambi</t>
  </si>
  <si>
    <t xml:space="preserve">Per quali motivi avete iscritto il vostro bambino/a all'asilo nido?  </t>
  </si>
  <si>
    <t>SI</t>
  </si>
  <si>
    <t>NO</t>
  </si>
  <si>
    <t>conoscevamo l'ambiente per esperienza diretta</t>
  </si>
  <si>
    <t>non risponde</t>
  </si>
  <si>
    <t xml:space="preserve">Per decidere di iscrivere il Vostro bambino/a avete acquisito informazioni preventive? </t>
  </si>
  <si>
    <t xml:space="preserve">Se avete risposto SI, in che modo?  </t>
  </si>
  <si>
    <t>somma si</t>
  </si>
  <si>
    <t>somma no</t>
  </si>
  <si>
    <t xml:space="preserve">Elementi che caratterizzano il servizio (1 o 2 per niente, 3 o 4 Poco, 5 o 6 Abbastanza, 7 o 8 o 9 Soddisfatto, 10 Totalmente) </t>
  </si>
  <si>
    <t xml:space="preserve">PER NIENTE </t>
  </si>
  <si>
    <t xml:space="preserve">POCO </t>
  </si>
  <si>
    <t xml:space="preserve">ABBASTANZA </t>
  </si>
  <si>
    <t>IMPORTANTE</t>
  </si>
  <si>
    <t>TOTALMENTE /  ASSOLUTAMENTE</t>
  </si>
  <si>
    <t>livello soddisfazione</t>
  </si>
  <si>
    <t>livello importanza</t>
  </si>
  <si>
    <t>Organizzazione della giornata – tipo del bambino (pasti, sonno, gioco)</t>
  </si>
  <si>
    <t>TOT SODDISFAZIONE</t>
  </si>
  <si>
    <t>TOT IMPORTANZA</t>
  </si>
  <si>
    <t>Come valutate complessivamente l'esperienza del Vostro bambino all'Asilo Nido? Da (1- pessima) a (10- ottima)</t>
  </si>
  <si>
    <t>g) Come valutate complessivamente il servizio offerto dall'Asilo Nido? Da (1- pessima) a (10- ottima)</t>
  </si>
  <si>
    <r>
      <t xml:space="preserve">          COMUNE DI ESTE               </t>
    </r>
    <r>
      <rPr>
        <sz val="16"/>
        <rFont val="Arial"/>
        <family val="2"/>
      </rPr>
      <t>ASILO NIDO COMUNALE “ARCOBALENA”</t>
    </r>
  </si>
  <si>
    <t>UFFICIO ASILO NIDO</t>
  </si>
  <si>
    <t>ITEM 2</t>
  </si>
  <si>
    <t>ANNO</t>
  </si>
  <si>
    <r>
      <t xml:space="preserve">                                                                                                                                                                                  </t>
    </r>
    <r>
      <rPr>
        <sz val="14"/>
        <rFont val="Arial"/>
        <family val="2"/>
      </rPr>
      <t xml:space="preserve">Annualmente si effettua un'analisi sulla soddisfazione degli utenti dell'Asilo nido comunale per rilevare il livello di gradimento espresso dai genitori sul servizio offerto, con l'obiettivo di rilevare i punti di forza e le criticità, per attivare gli eventuali ed opportuni interventi migliorativi. 
La rilevazione è effettuata utilizzando un questionario compilato in forma anonima, che permette di confrontare anche le aspettative dell'utenza con la percezione reale del servizio erogato, in riferimento ai diversi fattori di valutazione proposti. </t>
    </r>
  </si>
  <si>
    <t xml:space="preserve"> </t>
  </si>
  <si>
    <t>SODDISFAZIONE -  non risponde</t>
  </si>
  <si>
    <t>IMPORTANZA –       non risponde</t>
  </si>
  <si>
    <t>ITEM -1</t>
  </si>
  <si>
    <t>ITEM -2</t>
  </si>
  <si>
    <t>ITEM – 3</t>
  </si>
  <si>
    <t>ITEM – 4</t>
  </si>
  <si>
    <t>ITEM – 5</t>
  </si>
  <si>
    <t>ITEM – 6</t>
  </si>
  <si>
    <t>ITEM -7</t>
  </si>
  <si>
    <t>ITEM – 8</t>
  </si>
  <si>
    <t>ITEM – 9</t>
  </si>
  <si>
    <t>ITEM -10</t>
  </si>
  <si>
    <t>ITEM -11</t>
  </si>
  <si>
    <t>ITEM -12</t>
  </si>
  <si>
    <t>ITEM -13</t>
  </si>
  <si>
    <t>ITEM -14</t>
  </si>
  <si>
    <t>ITEM -15</t>
  </si>
  <si>
    <t>ITEM -16</t>
  </si>
  <si>
    <t>ITEM -17</t>
  </si>
  <si>
    <t>ITEM -18</t>
  </si>
  <si>
    <t>ITEM -19</t>
  </si>
  <si>
    <t>ITEM -20</t>
  </si>
  <si>
    <t>ITEM -21</t>
  </si>
  <si>
    <t>ITEM -22</t>
  </si>
  <si>
    <t>ITEM – 23</t>
  </si>
  <si>
    <t>ITEM – 24</t>
  </si>
  <si>
    <t>ITEM – 25</t>
  </si>
  <si>
    <t>ITEM – 26</t>
  </si>
  <si>
    <t>ITEM – 27</t>
  </si>
  <si>
    <t>ITEM – 28</t>
  </si>
  <si>
    <t>ITEM – 29</t>
  </si>
  <si>
    <t>ITEM – 30</t>
  </si>
  <si>
    <t>ITEM – 31</t>
  </si>
  <si>
    <t>ITEM – 32</t>
  </si>
  <si>
    <t>Suggerimenti e Osservazioni</t>
  </si>
  <si>
    <t>Proporre più attività con i genitori.</t>
  </si>
  <si>
    <t>Essendo un asilo comunale e non privato, nonostante l'alta qualità dei servizi offerti, i genitori e lefamiglie dovrebbero aver diritto di fruire gratuitamente di questo servizio o, per lo meno, con una cifra mimìnima e simbolica.</t>
  </si>
  <si>
    <t>nessuna</t>
  </si>
  <si>
    <t>Cercare di seguire di più la stagionalità dei cibi</t>
  </si>
  <si>
    <t>Prestare maggiore attenzione alla varietà di alimenti</t>
  </si>
  <si>
    <t>La gente si ferma troppo a lungo nei parcheggi a chiacchierare, rendendo difficili le manovre per uscire.</t>
  </si>
  <si>
    <t>Mettere fuori dalla porta un cartellone in cui ogni giornoil genitore possa capire se il proprio figlio ha mangiato, fatto la cacca, ecc… senza dover disturbare le maestre all'uscita.</t>
  </si>
  <si>
    <t>ANNO 2017 Questionari n° 28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</si>
</sst>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quot;€&quot;\ * #,##0_-;\-&quot;€&quot;\ * #,##0_-;_-&quot;€&quot;\ * &quot;-&quot;_-;_-@_-"/>
    <numFmt numFmtId="166" formatCode="_-* #,##0_-;\-* #,##0_-;_-* &quot;-&quot;_-;_-@_-"/>
    <numFmt numFmtId="167" formatCode="_-&quot;€&quot;\ * #,##0.00_-;\-&quot;€&quot;\ * #,##0.00_-;_-&quot;€&quot;\ * &quot;-&quot;??_-;_-@_-"/>
    <numFmt numFmtId="168" formatCode="_-* #,##0.00_-;\-* #,##0.00_-;_-* &quot;-&quot;??_-;_-@_-"/>
  </numFmts>
  <fonts count="58">
    <font>
      <sz val="10"/>
      <name val="Arial"/>
      <family val="2"/>
    </font>
    <font>
      <b/>
      <sz val="10"/>
      <name val="Arial"/>
      <family val="2"/>
    </font>
    <font>
      <sz val="14"/>
      <name val="Arial"/>
      <family val="2"/>
    </font>
    <font>
      <b/>
      <sz val="9"/>
      <name val="Arial"/>
      <family val="2"/>
    </font>
    <font>
      <sz val="20"/>
      <name val="Arial"/>
      <family val="2"/>
    </font>
    <font>
      <sz val="16"/>
      <name val="Arial"/>
      <family val="2"/>
    </font>
    <font>
      <sz val="12"/>
      <name val="Arial"/>
      <family val="2"/>
    </font>
    <font>
      <b/>
      <sz val="12"/>
      <color indexed="8"/>
      <name val="Arial"/>
      <family val="2"/>
    </font>
    <font>
      <b/>
      <sz val="12"/>
      <color indexed="10"/>
      <name val="Arial"/>
      <family val="2"/>
    </font>
    <font>
      <b/>
      <sz val="12"/>
      <name val="Arial"/>
      <family val="2"/>
    </font>
    <font>
      <sz val="28"/>
      <name val="Arial"/>
      <family val="2"/>
    </font>
    <font>
      <sz val="8"/>
      <name val="Arial"/>
      <family val="2"/>
    </font>
    <font>
      <sz val="10"/>
      <color indexed="8"/>
      <name val="Arial"/>
      <family val="0"/>
    </font>
    <font>
      <i/>
      <sz val="14"/>
      <color indexed="8"/>
      <name val="Arial"/>
      <family val="0"/>
    </font>
    <font>
      <b/>
      <sz val="14"/>
      <color indexed="8"/>
      <name val="Arial"/>
      <family val="0"/>
    </font>
    <font>
      <sz val="9.2"/>
      <color indexed="8"/>
      <name val="Arial"/>
      <family val="0"/>
    </font>
    <font>
      <b/>
      <sz val="12"/>
      <color indexed="25"/>
      <name val="Arial"/>
      <family val="0"/>
    </font>
    <font>
      <b/>
      <sz val="14"/>
      <color indexed="16"/>
      <name val="Arial"/>
      <family val="0"/>
    </font>
    <font>
      <b/>
      <sz val="14"/>
      <color indexed="21"/>
      <name val="Arial"/>
      <family val="0"/>
    </font>
    <font>
      <sz val="10"/>
      <color indexed="18"/>
      <name val="Arial"/>
      <family val="0"/>
    </font>
    <font>
      <sz val="12"/>
      <color indexed="8"/>
      <name val="Arial"/>
      <family val="0"/>
    </font>
    <font>
      <sz val="10.5"/>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3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6"/>
      <color indexed="8"/>
      <name val="Times New Roman"/>
      <family val="0"/>
    </font>
    <font>
      <b/>
      <sz val="13"/>
      <color indexed="8"/>
      <name val="Arial"/>
      <family val="0"/>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3">
    <xf numFmtId="0" fontId="0" fillId="0" borderId="0" xfId="0" applyAlignment="1">
      <alignment/>
    </xf>
    <xf numFmtId="0" fontId="1" fillId="0" borderId="10" xfId="0" applyFont="1" applyBorder="1" applyAlignment="1">
      <alignment/>
    </xf>
    <xf numFmtId="0" fontId="2" fillId="0" borderId="0" xfId="0" applyFont="1" applyAlignment="1">
      <alignment horizontal="center"/>
    </xf>
    <xf numFmtId="0" fontId="0" fillId="0" borderId="11" xfId="0" applyFont="1" applyBorder="1" applyAlignment="1">
      <alignment horizontal="center"/>
    </xf>
    <xf numFmtId="0" fontId="1" fillId="0" borderId="11" xfId="0" applyFont="1" applyBorder="1" applyAlignment="1">
      <alignment wrapText="1"/>
    </xf>
    <xf numFmtId="0" fontId="3" fillId="0" borderId="11" xfId="0" applyFont="1" applyBorder="1" applyAlignment="1">
      <alignment horizontal="left" vertical="center" wrapText="1"/>
    </xf>
    <xf numFmtId="1" fontId="0" fillId="0" borderId="11" xfId="0" applyNumberFormat="1" applyBorder="1" applyAlignment="1">
      <alignment/>
    </xf>
    <xf numFmtId="0" fontId="3" fillId="0" borderId="11" xfId="0" applyFont="1" applyBorder="1" applyAlignment="1">
      <alignment wrapText="1"/>
    </xf>
    <xf numFmtId="0" fontId="0" fillId="0" borderId="11" xfId="0" applyBorder="1" applyAlignment="1">
      <alignment/>
    </xf>
    <xf numFmtId="0" fontId="0" fillId="0" borderId="11" xfId="0" applyBorder="1" applyAlignment="1">
      <alignment horizontal="center" vertical="center"/>
    </xf>
    <xf numFmtId="0" fontId="1" fillId="0" borderId="11" xfId="0" applyFont="1" applyBorder="1" applyAlignment="1">
      <alignment horizontal="center"/>
    </xf>
    <xf numFmtId="0" fontId="0" fillId="0" borderId="0" xfId="0" applyNumberFormat="1" applyAlignment="1">
      <alignment/>
    </xf>
    <xf numFmtId="0" fontId="2" fillId="0" borderId="11" xfId="0" applyFont="1" applyBorder="1" applyAlignment="1">
      <alignment horizontal="center"/>
    </xf>
    <xf numFmtId="0" fontId="1" fillId="0" borderId="11"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1" xfId="0" applyFont="1" applyBorder="1" applyAlignment="1">
      <alignment/>
    </xf>
    <xf numFmtId="0" fontId="1" fillId="33" borderId="11" xfId="0" applyFont="1" applyFill="1" applyBorder="1" applyAlignment="1">
      <alignment horizontal="left"/>
    </xf>
    <xf numFmtId="0" fontId="0" fillId="33" borderId="11" xfId="0" applyFill="1" applyBorder="1" applyAlignment="1">
      <alignment horizontal="center" vertical="center"/>
    </xf>
    <xf numFmtId="0" fontId="1" fillId="0" borderId="11" xfId="0" applyFont="1" applyBorder="1" applyAlignment="1">
      <alignment horizontal="center" wrapText="1"/>
    </xf>
    <xf numFmtId="2" fontId="0" fillId="0" borderId="11" xfId="0" applyNumberFormat="1" applyBorder="1" applyAlignment="1">
      <alignment horizontal="center"/>
    </xf>
    <xf numFmtId="2" fontId="0" fillId="0" borderId="11" xfId="0" applyNumberFormat="1" applyBorder="1" applyAlignment="1">
      <alignment/>
    </xf>
    <xf numFmtId="0" fontId="0" fillId="34" borderId="11" xfId="0" applyFill="1" applyBorder="1" applyAlignment="1">
      <alignment/>
    </xf>
    <xf numFmtId="2" fontId="0" fillId="0" borderId="0" xfId="0" applyNumberFormat="1" applyAlignment="1">
      <alignment/>
    </xf>
    <xf numFmtId="0" fontId="1" fillId="0" borderId="0" xfId="0" applyFont="1" applyAlignment="1">
      <alignment/>
    </xf>
    <xf numFmtId="0" fontId="0" fillId="34" borderId="11" xfId="0" applyFill="1" applyBorder="1" applyAlignment="1">
      <alignment horizontal="center"/>
    </xf>
    <xf numFmtId="0" fontId="0" fillId="34" borderId="11" xfId="0" applyFill="1" applyBorder="1" applyAlignment="1">
      <alignment horizontal="center" vertical="center"/>
    </xf>
    <xf numFmtId="0" fontId="0" fillId="0" borderId="0" xfId="0" applyBorder="1" applyAlignment="1">
      <alignment horizontal="center"/>
    </xf>
    <xf numFmtId="0" fontId="1" fillId="0" borderId="0" xfId="0" applyFont="1" applyAlignment="1">
      <alignment horizontal="center"/>
    </xf>
    <xf numFmtId="0" fontId="0" fillId="0" borderId="11" xfId="0" applyFont="1" applyBorder="1" applyAlignment="1">
      <alignment wrapText="1"/>
    </xf>
    <xf numFmtId="0" fontId="0" fillId="33" borderId="0" xfId="0" applyFill="1" applyAlignment="1">
      <alignment horizontal="center" vertical="center"/>
    </xf>
    <xf numFmtId="0" fontId="0" fillId="33" borderId="0" xfId="0" applyFont="1" applyFill="1" applyAlignment="1">
      <alignment horizontal="center"/>
    </xf>
    <xf numFmtId="0" fontId="0" fillId="33" borderId="11" xfId="0" applyFill="1" applyBorder="1" applyAlignment="1">
      <alignment horizontal="center"/>
    </xf>
    <xf numFmtId="0" fontId="1" fillId="0" borderId="0" xfId="0" applyFont="1" applyBorder="1" applyAlignment="1">
      <alignment horizontal="center"/>
    </xf>
    <xf numFmtId="0" fontId="0" fillId="0" borderId="0" xfId="0" applyAlignment="1">
      <alignment horizontal="center" vertical="center"/>
    </xf>
    <xf numFmtId="0" fontId="2" fillId="0" borderId="0" xfId="0" applyFont="1" applyBorder="1" applyAlignment="1">
      <alignment horizontal="center"/>
    </xf>
    <xf numFmtId="0" fontId="1" fillId="0" borderId="0" xfId="0" applyFont="1" applyBorder="1" applyAlignment="1">
      <alignment wrapText="1"/>
    </xf>
    <xf numFmtId="0" fontId="0" fillId="0" borderId="0" xfId="0" applyAlignment="1">
      <alignment horizontal="center"/>
    </xf>
    <xf numFmtId="0" fontId="0" fillId="0" borderId="0" xfId="0" applyFill="1" applyAlignment="1">
      <alignment/>
    </xf>
    <xf numFmtId="0" fontId="0" fillId="35" borderId="13" xfId="0" applyFill="1" applyBorder="1" applyAlignment="1">
      <alignment/>
    </xf>
    <xf numFmtId="0" fontId="0" fillId="35" borderId="0" xfId="0" applyFill="1" applyAlignment="1">
      <alignment/>
    </xf>
    <xf numFmtId="0" fontId="0" fillId="35" borderId="14" xfId="0" applyFill="1" applyBorder="1" applyAlignment="1">
      <alignment/>
    </xf>
    <xf numFmtId="0" fontId="1" fillId="35" borderId="0" xfId="0" applyFont="1" applyFill="1" applyAlignment="1">
      <alignment horizontal="center" vertical="center"/>
    </xf>
    <xf numFmtId="0" fontId="1" fillId="35" borderId="15" xfId="0" applyFont="1" applyFill="1" applyBorder="1" applyAlignment="1">
      <alignment horizontal="center" vertical="center"/>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7" xfId="0" applyFill="1" applyBorder="1" applyAlignment="1">
      <alignment horizontal="center" vertical="center"/>
    </xf>
    <xf numFmtId="0" fontId="0" fillId="35" borderId="19" xfId="0" applyFill="1" applyBorder="1" applyAlignment="1">
      <alignment horizontal="center" vertical="center"/>
    </xf>
    <xf numFmtId="0" fontId="1" fillId="0" borderId="0" xfId="0" applyFont="1" applyAlignment="1">
      <alignment horizontal="center" vertical="center"/>
    </xf>
    <xf numFmtId="0" fontId="6" fillId="0" borderId="0" xfId="0" applyFont="1" applyAlignment="1">
      <alignment/>
    </xf>
    <xf numFmtId="0" fontId="8" fillId="0" borderId="11" xfId="0" applyFont="1" applyBorder="1" applyAlignment="1">
      <alignment/>
    </xf>
    <xf numFmtId="0" fontId="7" fillId="0" borderId="11" xfId="0" applyFont="1" applyBorder="1" applyAlignment="1">
      <alignment/>
    </xf>
    <xf numFmtId="0" fontId="0" fillId="0" borderId="0" xfId="0" applyBorder="1" applyAlignment="1">
      <alignment horizontal="left" vertical="center"/>
    </xf>
    <xf numFmtId="0" fontId="9" fillId="0" borderId="0" xfId="0" applyFont="1" applyAlignment="1">
      <alignment/>
    </xf>
    <xf numFmtId="0" fontId="6" fillId="36" borderId="0" xfId="0" applyFont="1" applyFill="1" applyAlignment="1">
      <alignment/>
    </xf>
    <xf numFmtId="0" fontId="9" fillId="0" borderId="11" xfId="0" applyFont="1" applyBorder="1" applyAlignment="1">
      <alignment/>
    </xf>
    <xf numFmtId="0" fontId="8" fillId="0" borderId="0" xfId="0" applyFont="1" applyBorder="1" applyAlignment="1">
      <alignment/>
    </xf>
    <xf numFmtId="0" fontId="0" fillId="37" borderId="0" xfId="0" applyFill="1" applyAlignment="1">
      <alignment/>
    </xf>
    <xf numFmtId="0" fontId="1" fillId="37" borderId="0" xfId="0" applyFont="1" applyFill="1" applyBorder="1" applyAlignment="1">
      <alignment horizontal="center" vertical="center"/>
    </xf>
    <xf numFmtId="0" fontId="1" fillId="37" borderId="0" xfId="0" applyFont="1" applyFill="1" applyBorder="1" applyAlignment="1">
      <alignment/>
    </xf>
    <xf numFmtId="0" fontId="1" fillId="37" borderId="0" xfId="0" applyFont="1" applyFill="1" applyAlignment="1">
      <alignment horizontal="left"/>
    </xf>
    <xf numFmtId="0" fontId="3" fillId="0" borderId="11" xfId="0" applyFont="1" applyBorder="1" applyAlignment="1">
      <alignment horizontal="left" vertical="center" wrapText="1"/>
    </xf>
    <xf numFmtId="0" fontId="0" fillId="0" borderId="11" xfId="0" applyBorder="1" applyAlignment="1">
      <alignment horizontal="center" vertical="center"/>
    </xf>
    <xf numFmtId="0" fontId="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Border="1" applyAlignment="1">
      <alignment horizontal="center" vertical="center"/>
    </xf>
    <xf numFmtId="0" fontId="0" fillId="33" borderId="11" xfId="0" applyFill="1" applyBorder="1" applyAlignment="1">
      <alignment horizontal="center" vertical="center"/>
    </xf>
    <xf numFmtId="0" fontId="1" fillId="0" borderId="11" xfId="0" applyFont="1" applyBorder="1" applyAlignment="1">
      <alignment horizontal="left" vertical="center" wrapText="1"/>
    </xf>
    <xf numFmtId="0" fontId="0" fillId="35" borderId="20" xfId="0" applyFill="1" applyBorder="1" applyAlignment="1">
      <alignment horizontal="center" vertical="center"/>
    </xf>
    <xf numFmtId="0" fontId="4" fillId="35" borderId="21" xfId="0" applyFont="1" applyFill="1" applyBorder="1" applyAlignment="1">
      <alignment horizontal="center" vertical="center" wrapText="1"/>
    </xf>
    <xf numFmtId="0" fontId="1" fillId="35" borderId="22" xfId="0" applyFont="1" applyFill="1" applyBorder="1" applyAlignment="1">
      <alignment horizontal="center" vertical="center"/>
    </xf>
    <xf numFmtId="0" fontId="6" fillId="35" borderId="23" xfId="0" applyFont="1" applyFill="1" applyBorder="1" applyAlignment="1">
      <alignment horizontal="left" vertical="top" wrapText="1"/>
    </xf>
    <xf numFmtId="0" fontId="6" fillId="38" borderId="0" xfId="0" applyFont="1" applyFill="1" applyBorder="1" applyAlignment="1">
      <alignment horizontal="center" vertical="center"/>
    </xf>
    <xf numFmtId="0" fontId="0" fillId="38" borderId="0" xfId="0" applyFill="1" applyBorder="1" applyAlignment="1">
      <alignment horizontal="center" vertical="center"/>
    </xf>
    <xf numFmtId="0" fontId="0" fillId="0" borderId="11" xfId="0" applyFont="1" applyBorder="1" applyAlignment="1">
      <alignment horizontal="left" vertical="center"/>
    </xf>
    <xf numFmtId="0" fontId="0" fillId="36" borderId="0" xfId="0" applyFill="1" applyBorder="1" applyAlignment="1">
      <alignment horizontal="center" vertical="center"/>
    </xf>
    <xf numFmtId="0" fontId="10" fillId="33" borderId="11" xfId="0" applyFont="1" applyFill="1" applyBorder="1" applyAlignment="1">
      <alignment horizontal="center" vertical="center"/>
    </xf>
    <xf numFmtId="0" fontId="1" fillId="37" borderId="11" xfId="0" applyFont="1" applyFill="1" applyBorder="1" applyAlignment="1">
      <alignment horizontal="left" vertical="center" wrapText="1"/>
    </xf>
    <xf numFmtId="0" fontId="1" fillId="37" borderId="11" xfId="0" applyFont="1" applyFill="1" applyBorder="1" applyAlignment="1">
      <alignment horizontal="left" vertical="center"/>
    </xf>
    <xf numFmtId="0" fontId="0" fillId="0" borderId="0" xfId="0" applyAlignment="1">
      <alignment/>
    </xf>
    <xf numFmtId="0" fontId="1" fillId="0" borderId="10"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2" fillId="0" borderId="0" xfId="0" applyFont="1" applyAlignment="1">
      <alignment horizontal="center"/>
    </xf>
    <xf numFmtId="0" fontId="0" fillId="0" borderId="11" xfId="0" applyFont="1" applyBorder="1" applyAlignment="1">
      <alignment horizontal="center"/>
    </xf>
    <xf numFmtId="0" fontId="1" fillId="0" borderId="11" xfId="0" applyFont="1" applyBorder="1" applyAlignment="1">
      <alignment wrapText="1"/>
    </xf>
    <xf numFmtId="1" fontId="1" fillId="0" borderId="11" xfId="0" applyNumberFormat="1" applyFont="1" applyBorder="1" applyAlignment="1">
      <alignment/>
    </xf>
    <xf numFmtId="1" fontId="0" fillId="0" borderId="11" xfId="0" applyNumberFormat="1" applyBorder="1" applyAlignment="1">
      <alignment/>
    </xf>
    <xf numFmtId="0" fontId="3" fillId="0" borderId="11" xfId="0" applyFont="1" applyBorder="1" applyAlignment="1">
      <alignment wrapText="1"/>
    </xf>
    <xf numFmtId="0" fontId="0" fillId="0" borderId="11" xfId="0" applyBorder="1" applyAlignment="1">
      <alignment/>
    </xf>
    <xf numFmtId="0" fontId="1" fillId="0" borderId="11" xfId="0" applyFont="1" applyBorder="1" applyAlignment="1">
      <alignment horizontal="center"/>
    </xf>
    <xf numFmtId="0" fontId="2" fillId="0" borderId="11"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996633"/>
      <rgbColor rgb="00800080"/>
      <rgbColor rgb="00008080"/>
      <rgbColor rgb="00CCCCCC"/>
      <rgbColor rgb="00808080"/>
      <rgbColor rgb="0083CAFF"/>
      <rgbColor rgb="00CC6633"/>
      <rgbColor rgb="00FFFFCC"/>
      <rgbColor rgb="00CCFFFF"/>
      <rgbColor rgb="00660066"/>
      <rgbColor rgb="00FF8080"/>
      <rgbColor rgb="000099FF"/>
      <rgbColor rgb="00D9D9D9"/>
      <rgbColor rgb="00280099"/>
      <rgbColor rgb="00FF00FF"/>
      <rgbColor rgb="00FFFF66"/>
      <rgbColor rgb="0000FFFF"/>
      <rgbColor rgb="00800080"/>
      <rgbColor rgb="007E0021"/>
      <rgbColor rgb="00008080"/>
      <rgbColor rgb="002300DC"/>
      <rgbColor rgb="0000DCFF"/>
      <rgbColor rgb="00CCFFFF"/>
      <rgbColor rgb="00E6E64C"/>
      <rgbColor rgb="00FFFF99"/>
      <rgbColor rgb="0099CCFF"/>
      <rgbColor rgb="00FF99CC"/>
      <rgbColor rgb="00CC99FF"/>
      <rgbColor rgb="00FFCC99"/>
      <rgbColor rgb="003366FF"/>
      <rgbColor rgb="0033CCCC"/>
      <rgbColor rgb="00CCCC00"/>
      <rgbColor rgb="00FFD320"/>
      <rgbColor rgb="00FF9900"/>
      <rgbColor rgb="00FF420E"/>
      <rgbColor rgb="00666699"/>
      <rgbColor rgb="00B3B3B3"/>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a) SEZIONE DI APPARTENENZA</a:t>
            </a:r>
          </a:p>
        </c:rich>
      </c:tx>
      <c:layout>
        <c:manualLayout>
          <c:xMode val="factor"/>
          <c:yMode val="factor"/>
          <c:x val="-0.01"/>
          <c:y val="0.043"/>
        </c:manualLayout>
      </c:layout>
      <c:spPr>
        <a:gradFill rotWithShape="1">
          <a:gsLst>
            <a:gs pos="0">
              <a:srgbClr val="FFFF66"/>
            </a:gs>
            <a:gs pos="100000">
              <a:srgbClr val="996633"/>
            </a:gs>
          </a:gsLst>
          <a:lin ang="2700000" scaled="1"/>
        </a:gradFill>
        <a:ln w="3175">
          <a:solidFill>
            <a:srgbClr val="000000"/>
          </a:solidFill>
        </a:ln>
      </c:spPr>
    </c:title>
    <c:view3D>
      <c:rotX val="14"/>
      <c:hPercent val="77"/>
      <c:rotY val="23"/>
      <c:depthPercent val="100"/>
      <c:rAngAx val="1"/>
    </c:view3D>
    <c:plotArea>
      <c:layout>
        <c:manualLayout>
          <c:xMode val="edge"/>
          <c:yMode val="edge"/>
          <c:x val="0.02175"/>
          <c:y val="0.37925"/>
          <c:w val="0.76975"/>
          <c:h val="0.516"/>
        </c:manualLayout>
      </c:layout>
      <c:bar3DChart>
        <c:barDir val="col"/>
        <c:grouping val="clustered"/>
        <c:varyColors val="0"/>
        <c:ser>
          <c:idx val="0"/>
          <c:order val="0"/>
          <c:tx>
            <c:strRef>
              <c:f>calcoli!$D$3</c:f>
              <c:strCache>
                <c:ptCount val="1"/>
                <c:pt idx="0">
                  <c:v>piccoli</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1" u="none" baseline="0">
                    <a:solidFill>
                      <a:srgbClr val="000000"/>
                    </a:solidFill>
                    <a:latin typeface="Arial"/>
                    <a:ea typeface="Arial"/>
                    <a:cs typeface="Arial"/>
                  </a:defRPr>
                </a:pPr>
              </a:p>
            </c:txPr>
            <c:showLegendKey val="0"/>
            <c:showVal val="1"/>
            <c:showBubbleSize val="0"/>
            <c:showCatName val="0"/>
            <c:showSerName val="0"/>
            <c:showPercent val="0"/>
          </c:dLbls>
          <c:val>
            <c:numRef>
              <c:f>calcoli!$D$4</c:f>
              <c:numCache>
                <c:ptCount val="1"/>
                <c:pt idx="0">
                  <c:v>8</c:v>
                </c:pt>
              </c:numCache>
            </c:numRef>
          </c:val>
          <c:shape val="box"/>
        </c:ser>
        <c:ser>
          <c:idx val="1"/>
          <c:order val="1"/>
          <c:tx>
            <c:strRef>
              <c:f>calcoli!$E$3</c:f>
              <c:strCache>
                <c:ptCount val="1"/>
                <c:pt idx="0">
                  <c:v>medi</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calcoli!$E$4</c:f>
              <c:numCache>
                <c:ptCount val="1"/>
                <c:pt idx="0">
                  <c:v>12</c:v>
                </c:pt>
              </c:numCache>
            </c:numRef>
          </c:val>
          <c:shape val="box"/>
        </c:ser>
        <c:ser>
          <c:idx val="2"/>
          <c:order val="2"/>
          <c:tx>
            <c:strRef>
              <c:f>calcoli!$F$3</c:f>
              <c:strCache>
                <c:ptCount val="1"/>
                <c:pt idx="0">
                  <c:v>grandi</c:v>
                </c:pt>
              </c:strCache>
            </c:strRef>
          </c:tx>
          <c:spPr>
            <a:solidFill>
              <a:srgbClr val="2300D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calcoli!$F$4</c:f>
              <c:numCache>
                <c:ptCount val="1"/>
                <c:pt idx="0">
                  <c:v>8</c:v>
                </c:pt>
              </c:numCache>
            </c:numRef>
          </c:val>
          <c:shape val="box"/>
        </c:ser>
        <c:gapWidth val="100"/>
        <c:shape val="box"/>
        <c:axId val="24909947"/>
        <c:axId val="22862932"/>
      </c:bar3DChart>
      <c:catAx>
        <c:axId val="24909947"/>
        <c:scaling>
          <c:orientation val="minMax"/>
        </c:scaling>
        <c:axPos val="b"/>
        <c:delete val="1"/>
        <c:majorTickMark val="out"/>
        <c:minorTickMark val="none"/>
        <c:tickLblPos val="nextTo"/>
        <c:crossAx val="22862932"/>
        <c:crossesAt val="0"/>
        <c:auto val="1"/>
        <c:lblOffset val="100"/>
        <c:tickLblSkip val="1"/>
        <c:noMultiLvlLbl val="0"/>
      </c:catAx>
      <c:valAx>
        <c:axId val="2286293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4909947"/>
        <c:crossesAt val="1"/>
        <c:crossBetween val="between"/>
        <c:dispUnits/>
        <c:majorUnit val="2"/>
      </c:valAx>
      <c:spPr>
        <a:noFill/>
        <a:ln>
          <a:noFill/>
        </a:ln>
      </c:spPr>
    </c:plotArea>
    <c:legend>
      <c:legendPos val="r"/>
      <c:layout>
        <c:manualLayout>
          <c:xMode val="edge"/>
          <c:yMode val="edge"/>
          <c:x val="0.8035"/>
          <c:y val="0.3655"/>
          <c:w val="0.1435"/>
          <c:h val="0.137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a:t>
            </a:r>
            <a:r>
              <a:rPr lang="en-US" cap="none" sz="1200" b="1"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28 ITEMS PER UN TOTALE DI 928 RISPOSTE   
</a:t>
            </a:r>
            <a:r>
              <a:rPr lang="en-US" cap="none" sz="1200" b="1" i="0" u="none" baseline="0">
                <a:solidFill>
                  <a:srgbClr val="000000"/>
                </a:solidFill>
                <a:latin typeface="Arial"/>
                <a:ea typeface="Arial"/>
                <a:cs typeface="Arial"/>
              </a:rPr>
              <a:t>SU ELEMENTI CHE CARATTERIZZANO IL SERVIZIO
</a:t>
            </a:r>
            <a:r>
              <a:rPr lang="en-US" cap="none" sz="1200" b="1" i="0" u="none" baseline="0">
                <a:solidFill>
                  <a:srgbClr val="000000"/>
                </a:solidFill>
                <a:latin typeface="Arial"/>
                <a:ea typeface="Arial"/>
                <a:cs typeface="Arial"/>
              </a:rPr>
              <a:t>QUANTO E' IMPORTANTE?</a:t>
            </a:r>
          </a:p>
        </c:rich>
      </c:tx>
      <c:layout>
        <c:manualLayout>
          <c:xMode val="factor"/>
          <c:yMode val="factor"/>
          <c:x val="-0.02025"/>
          <c:y val="-0.01075"/>
        </c:manualLayout>
      </c:layout>
      <c:spPr>
        <a:gradFill rotWithShape="1">
          <a:gsLst>
            <a:gs pos="0">
              <a:srgbClr val="FFFF66"/>
            </a:gs>
            <a:gs pos="100000">
              <a:srgbClr val="996633"/>
            </a:gs>
          </a:gsLst>
          <a:lin ang="2700000" scaled="1"/>
        </a:gradFill>
        <a:ln w="3175">
          <a:solidFill>
            <a:srgbClr val="000000"/>
          </a:solidFill>
        </a:ln>
      </c:spPr>
    </c:title>
    <c:view3D>
      <c:rotX val="6"/>
      <c:hPercent val="22"/>
      <c:rotY val="10"/>
      <c:depthPercent val="100"/>
      <c:rAngAx val="1"/>
    </c:view3D>
    <c:plotArea>
      <c:layout>
        <c:manualLayout>
          <c:xMode val="edge"/>
          <c:yMode val="edge"/>
          <c:x val="0.02475"/>
          <c:y val="0.26375"/>
          <c:w val="0.67825"/>
          <c:h val="0.6725"/>
        </c:manualLayout>
      </c:layout>
      <c:bar3DChart>
        <c:barDir val="col"/>
        <c:grouping val="clustered"/>
        <c:varyColors val="0"/>
        <c:ser>
          <c:idx val="0"/>
          <c:order val="0"/>
          <c:tx>
            <c:strRef>
              <c:f>calcoli!$K$27</c:f>
              <c:strCache>
                <c:ptCount val="1"/>
                <c:pt idx="0">
                  <c:v>PER NIENTE </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calcoli!$D$93</c:f>
              <c:numCache>
                <c:ptCount val="1"/>
                <c:pt idx="0">
                  <c:v>0</c:v>
                </c:pt>
              </c:numCache>
            </c:numRef>
          </c:val>
          <c:shape val="cylinder"/>
        </c:ser>
        <c:ser>
          <c:idx val="1"/>
          <c:order val="1"/>
          <c:tx>
            <c:strRef>
              <c:f>calcoli!$L$27</c:f>
              <c:strCache>
                <c:ptCount val="1"/>
                <c:pt idx="0">
                  <c:v>POCO </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calcoli!$E$93</c:f>
              <c:numCache>
                <c:ptCount val="1"/>
                <c:pt idx="0">
                  <c:v>0</c:v>
                </c:pt>
              </c:numCache>
            </c:numRef>
          </c:val>
          <c:shape val="cylinder"/>
        </c:ser>
        <c:ser>
          <c:idx val="2"/>
          <c:order val="2"/>
          <c:tx>
            <c:strRef>
              <c:f>calcoli!$M$27</c:f>
              <c:strCache>
                <c:ptCount val="1"/>
                <c:pt idx="0">
                  <c:v>ABBASTANZA </c:v>
                </c:pt>
              </c:strCache>
            </c:strRef>
          </c:tx>
          <c:spPr>
            <a:solidFill>
              <a:srgbClr val="FFD32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Pt>
            <c:idx val="0"/>
            <c:invertIfNegative val="0"/>
            <c:spPr>
              <a:solidFill>
                <a:srgbClr val="FFD320"/>
              </a:solidFill>
              <a:ln w="3175">
                <a:noFill/>
              </a:ln>
            </c:spPr>
          </c:dP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calcoli!$F$93</c:f>
              <c:numCache>
                <c:ptCount val="1"/>
                <c:pt idx="0">
                  <c:v>14</c:v>
                </c:pt>
              </c:numCache>
            </c:numRef>
          </c:val>
          <c:shape val="cylinder"/>
        </c:ser>
        <c:ser>
          <c:idx val="3"/>
          <c:order val="3"/>
          <c:tx>
            <c:strRef>
              <c:f>calcoli!$N$27</c:f>
              <c:strCache>
                <c:ptCount val="1"/>
                <c:pt idx="0">
                  <c:v>IMPORTANTE</c:v>
                </c:pt>
              </c:strCache>
            </c:strRef>
          </c:tx>
          <c:spPr>
            <a:solidFill>
              <a:srgbClr val="579D1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calcoli!$G$93</c:f>
              <c:numCache>
                <c:ptCount val="1"/>
                <c:pt idx="0">
                  <c:v>307</c:v>
                </c:pt>
              </c:numCache>
            </c:numRef>
          </c:val>
          <c:shape val="cylinder"/>
        </c:ser>
        <c:ser>
          <c:idx val="4"/>
          <c:order val="4"/>
          <c:tx>
            <c:strRef>
              <c:f>calcoli!$O$27</c:f>
              <c:strCache>
                <c:ptCount val="1"/>
                <c:pt idx="0">
                  <c:v>TOTALMENTE /  ASSOLUTAMENTE</c:v>
                </c:pt>
              </c:strCache>
            </c:strRef>
          </c:tx>
          <c:spPr>
            <a:solidFill>
              <a:srgbClr val="7E0021"/>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calcoli!$H$93</c:f>
              <c:numCache>
                <c:ptCount val="1"/>
                <c:pt idx="0">
                  <c:v>543</c:v>
                </c:pt>
              </c:numCache>
            </c:numRef>
          </c:val>
          <c:shape val="cylinder"/>
        </c:ser>
        <c:ser>
          <c:idx val="5"/>
          <c:order val="5"/>
          <c:tx>
            <c:strRef>
              <c:f>calcoli!$P$27</c:f>
              <c:strCache>
                <c:ptCount val="1"/>
                <c:pt idx="0">
                  <c:v>NON RISPONDE</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calcoli!$I$93</c:f>
              <c:numCache>
                <c:ptCount val="1"/>
                <c:pt idx="0">
                  <c:v>32</c:v>
                </c:pt>
              </c:numCache>
            </c:numRef>
          </c:val>
          <c:shape val="cylinder"/>
        </c:ser>
        <c:gapWidth val="100"/>
        <c:shape val="box"/>
        <c:axId val="56722231"/>
        <c:axId val="40738032"/>
      </c:bar3DChart>
      <c:catAx>
        <c:axId val="56722231"/>
        <c:scaling>
          <c:orientation val="minMax"/>
        </c:scaling>
        <c:axPos val="b"/>
        <c:delete val="1"/>
        <c:majorTickMark val="out"/>
        <c:minorTickMark val="none"/>
        <c:tickLblPos val="nextTo"/>
        <c:crossAx val="40738032"/>
        <c:crossesAt val="0"/>
        <c:auto val="1"/>
        <c:lblOffset val="100"/>
        <c:tickLblSkip val="1"/>
        <c:noMultiLvlLbl val="0"/>
      </c:catAx>
      <c:valAx>
        <c:axId val="40738032"/>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6722231"/>
        <c:crossesAt val="1"/>
        <c:crossBetween val="between"/>
        <c:dispUnits/>
        <c:majorUnit val="100"/>
      </c:valAx>
      <c:spPr>
        <a:noFill/>
        <a:ln>
          <a:noFill/>
        </a:ln>
      </c:spPr>
    </c:plotArea>
    <c:legend>
      <c:legendPos val="r"/>
      <c:layout>
        <c:manualLayout>
          <c:xMode val="edge"/>
          <c:yMode val="edge"/>
          <c:x val="0.70325"/>
          <c:y val="0.37175"/>
          <c:w val="0.29075"/>
          <c:h val="0.48725"/>
        </c:manualLayout>
      </c:layout>
      <c:overlay val="0"/>
      <c:spPr>
        <a:noFill/>
        <a:ln w="3175">
          <a:noFill/>
        </a:ln>
      </c:sp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FACILITA' DI ACQUISIRE INFORMAZIONI SULL'ORGANIZZAZIONE DEL NIDO
Quanto è soddisfatto? Quanto è importante?</a:t>
            </a:r>
          </a:p>
        </c:rich>
      </c:tx>
      <c:layout>
        <c:manualLayout>
          <c:xMode val="factor"/>
          <c:yMode val="factor"/>
          <c:x val="-0.00425"/>
          <c:y val="-0.00225"/>
        </c:manualLayout>
      </c:layout>
      <c:spPr>
        <a:gradFill rotWithShape="1">
          <a:gsLst>
            <a:gs pos="0">
              <a:srgbClr val="FFFF66"/>
            </a:gs>
            <a:gs pos="100000">
              <a:srgbClr val="996633"/>
            </a:gs>
          </a:gsLst>
          <a:lin ang="2700000" scaled="1"/>
        </a:gradFill>
        <a:ln w="3175">
          <a:noFill/>
        </a:ln>
      </c:spPr>
    </c:title>
    <c:plotArea>
      <c:layout>
        <c:manualLayout>
          <c:xMode val="edge"/>
          <c:yMode val="edge"/>
          <c:x val="0.06625"/>
          <c:y val="0.1245"/>
          <c:w val="0.79075"/>
          <c:h val="0.88125"/>
        </c:manualLayout>
      </c:layout>
      <c:lineChart>
        <c:grouping val="standard"/>
        <c:varyColors val="0"/>
        <c:ser>
          <c:idx val="0"/>
          <c:order val="0"/>
          <c:tx>
            <c:strRef>
              <c:f>calcoli!$J$28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calcoli!$D$28:$H$28</c:f>
              <c:numCache>
                <c:ptCount val="5"/>
                <c:pt idx="0">
                  <c:v>0</c:v>
                </c:pt>
                <c:pt idx="1">
                  <c:v>1</c:v>
                </c:pt>
                <c:pt idx="2">
                  <c:v>1</c:v>
                </c:pt>
                <c:pt idx="3">
                  <c:v>17</c:v>
                </c:pt>
                <c:pt idx="4">
                  <c:v>8</c:v>
                </c:pt>
              </c:numCache>
            </c:numRef>
          </c:val>
          <c:smooth val="0"/>
        </c:ser>
        <c:ser>
          <c:idx val="1"/>
          <c:order val="1"/>
          <c:tx>
            <c:strRef>
              <c:f>calcoli!$J$29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calcoli!$D$29:$H$29</c:f>
              <c:numCache>
                <c:ptCount val="5"/>
                <c:pt idx="0">
                  <c:v>0</c:v>
                </c:pt>
                <c:pt idx="1">
                  <c:v>0</c:v>
                </c:pt>
                <c:pt idx="2">
                  <c:v>1</c:v>
                </c:pt>
                <c:pt idx="3">
                  <c:v>18</c:v>
                </c:pt>
                <c:pt idx="4">
                  <c:v>8</c:v>
                </c:pt>
              </c:numCache>
            </c:numRef>
          </c:val>
          <c:smooth val="0"/>
        </c:ser>
        <c:marker val="1"/>
        <c:axId val="31097969"/>
        <c:axId val="11446266"/>
      </c:lineChart>
      <c:catAx>
        <c:axId val="31097969"/>
        <c:scaling>
          <c:orientation val="minMax"/>
        </c:scaling>
        <c:axPos val="b"/>
        <c:delete val="0"/>
        <c:numFmt formatCode="General" sourceLinked="1"/>
        <c:majorTickMark val="out"/>
        <c:minorTickMark val="none"/>
        <c:tickLblPos val="nextTo"/>
        <c:spPr>
          <a:ln w="3175">
            <a:solidFill>
              <a:srgbClr val="B3B3B3"/>
            </a:solidFill>
          </a:ln>
        </c:spPr>
        <c:crossAx val="11446266"/>
        <c:crossesAt val="0"/>
        <c:auto val="1"/>
        <c:lblOffset val="100"/>
        <c:tickLblSkip val="1"/>
        <c:noMultiLvlLbl val="0"/>
      </c:catAx>
      <c:valAx>
        <c:axId val="1144626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1097969"/>
        <c:crossesAt val="1"/>
        <c:crossBetween val="midCat"/>
        <c:dispUnits/>
      </c:valAx>
      <c:spPr>
        <a:noFill/>
        <a:ln w="3175">
          <a:solidFill>
            <a:srgbClr val="B3B3B3"/>
          </a:solidFill>
        </a:ln>
      </c:spPr>
    </c:plotArea>
    <c:legend>
      <c:legendPos val="r"/>
      <c:layout>
        <c:manualLayout>
          <c:xMode val="edge"/>
          <c:yMode val="edge"/>
          <c:x val="0.83275"/>
          <c:y val="0.38975"/>
          <c:w val="0.1662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PROCEDURA PER L'ISCRIZIONE DEL BAMBINO/A
Quanto è soddisfatto? Quanto è importante?</a:t>
            </a:r>
          </a:p>
        </c:rich>
      </c:tx>
      <c:layout>
        <c:manualLayout>
          <c:xMode val="factor"/>
          <c:yMode val="factor"/>
          <c:x val="-0.00425"/>
          <c:y val="-0.0022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3275"/>
          <c:w val="0.7985"/>
          <c:h val="0.8785"/>
        </c:manualLayout>
      </c:layout>
      <c:lineChart>
        <c:grouping val="standard"/>
        <c:varyColors val="0"/>
        <c:ser>
          <c:idx val="0"/>
          <c:order val="0"/>
          <c:tx>
            <c:strRef>
              <c:f>calcoli!$J$28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80"/>
                    </a:solidFill>
                    <a:latin typeface="Arial"/>
                    <a:ea typeface="Arial"/>
                    <a:cs typeface="Arial"/>
                  </a:defRPr>
                </a:pPr>
              </a:p>
            </c:txPr>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calcoli!$D$30:$H$30</c:f>
              <c:numCache>
                <c:ptCount val="5"/>
                <c:pt idx="0">
                  <c:v>0</c:v>
                </c:pt>
                <c:pt idx="1">
                  <c:v>0</c:v>
                </c:pt>
                <c:pt idx="2">
                  <c:v>2</c:v>
                </c:pt>
                <c:pt idx="3">
                  <c:v>16</c:v>
                </c:pt>
                <c:pt idx="4">
                  <c:v>9</c:v>
                </c:pt>
              </c:numCache>
            </c:numRef>
          </c:val>
          <c:smooth val="0"/>
        </c:ser>
        <c:ser>
          <c:idx val="1"/>
          <c:order val="1"/>
          <c:tx>
            <c:strRef>
              <c:f>calcoli!$J$29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calcoli!$D$31:$H$31</c:f>
              <c:numCache>
                <c:ptCount val="5"/>
                <c:pt idx="0">
                  <c:v>0</c:v>
                </c:pt>
                <c:pt idx="1">
                  <c:v>0</c:v>
                </c:pt>
                <c:pt idx="2">
                  <c:v>3</c:v>
                </c:pt>
                <c:pt idx="3">
                  <c:v>15</c:v>
                </c:pt>
                <c:pt idx="4">
                  <c:v>9</c:v>
                </c:pt>
              </c:numCache>
            </c:numRef>
          </c:val>
          <c:smooth val="0"/>
        </c:ser>
        <c:marker val="1"/>
        <c:axId val="35907531"/>
        <c:axId val="54732324"/>
      </c:lineChart>
      <c:catAx>
        <c:axId val="35907531"/>
        <c:scaling>
          <c:orientation val="minMax"/>
        </c:scaling>
        <c:axPos val="b"/>
        <c:delete val="0"/>
        <c:numFmt formatCode="General" sourceLinked="1"/>
        <c:majorTickMark val="out"/>
        <c:minorTickMark val="none"/>
        <c:tickLblPos val="nextTo"/>
        <c:spPr>
          <a:ln w="3175">
            <a:solidFill>
              <a:srgbClr val="B3B3B3"/>
            </a:solidFill>
          </a:ln>
        </c:spPr>
        <c:crossAx val="54732324"/>
        <c:crossesAt val="0"/>
        <c:auto val="1"/>
        <c:lblOffset val="100"/>
        <c:tickLblSkip val="1"/>
        <c:noMultiLvlLbl val="0"/>
      </c:catAx>
      <c:valAx>
        <c:axId val="5473232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5907531"/>
        <c:crossesAt val="1"/>
        <c:crossBetween val="midCat"/>
        <c:dispUnits/>
        <c:majorUnit val="5"/>
      </c:valAx>
      <c:spPr>
        <a:noFill/>
        <a:ln w="3175">
          <a:solidFill>
            <a:srgbClr val="B3B3B3"/>
          </a:solidFill>
        </a:ln>
      </c:spPr>
    </c:plotArea>
    <c:legend>
      <c:legendPos val="r"/>
      <c:layout>
        <c:manualLayout>
          <c:xMode val="edge"/>
          <c:yMode val="edge"/>
          <c:x val="0.83125"/>
          <c:y val="0.359"/>
          <c:w val="0.1677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DI RISPOSTA SULL'ESITO DELLA DOMANDA D'ISCRIZIONE
Quanto è soddisfatto? Quanto è importante?</a:t>
            </a:r>
          </a:p>
        </c:rich>
      </c:tx>
      <c:layout>
        <c:manualLayout>
          <c:xMode val="factor"/>
          <c:yMode val="factor"/>
          <c:x val="-0.016"/>
          <c:y val="0.0022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3375"/>
          <c:w val="0.7975"/>
          <c:h val="0.87575"/>
        </c:manualLayout>
      </c:layout>
      <c:lineChart>
        <c:grouping val="standard"/>
        <c:varyColors val="0"/>
        <c:ser>
          <c:idx val="0"/>
          <c:order val="0"/>
          <c:tx>
            <c:strRef>
              <c:f>calcoli!$J$32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calcoli!$D$32:$H$32</c:f>
              <c:numCache>
                <c:ptCount val="5"/>
                <c:pt idx="0">
                  <c:v>0</c:v>
                </c:pt>
                <c:pt idx="1">
                  <c:v>0</c:v>
                </c:pt>
                <c:pt idx="2">
                  <c:v>3</c:v>
                </c:pt>
                <c:pt idx="3">
                  <c:v>12</c:v>
                </c:pt>
                <c:pt idx="4">
                  <c:v>12</c:v>
                </c:pt>
              </c:numCache>
            </c:numRef>
          </c:val>
          <c:smooth val="0"/>
        </c:ser>
        <c:ser>
          <c:idx val="1"/>
          <c:order val="1"/>
          <c:tx>
            <c:strRef>
              <c:f>calcoli!$J$33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calcoli!$D$33:$H$33</c:f>
              <c:numCache>
                <c:ptCount val="5"/>
                <c:pt idx="0">
                  <c:v>0</c:v>
                </c:pt>
                <c:pt idx="1">
                  <c:v>0</c:v>
                </c:pt>
                <c:pt idx="2">
                  <c:v>2</c:v>
                </c:pt>
                <c:pt idx="3">
                  <c:v>13</c:v>
                </c:pt>
                <c:pt idx="4">
                  <c:v>12</c:v>
                </c:pt>
              </c:numCache>
            </c:numRef>
          </c:val>
          <c:smooth val="0"/>
        </c:ser>
        <c:marker val="1"/>
        <c:axId val="22828869"/>
        <c:axId val="4133230"/>
      </c:lineChart>
      <c:catAx>
        <c:axId val="22828869"/>
        <c:scaling>
          <c:orientation val="minMax"/>
        </c:scaling>
        <c:axPos val="b"/>
        <c:delete val="0"/>
        <c:numFmt formatCode="General" sourceLinked="1"/>
        <c:majorTickMark val="out"/>
        <c:minorTickMark val="none"/>
        <c:tickLblPos val="nextTo"/>
        <c:spPr>
          <a:ln w="3175">
            <a:solidFill>
              <a:srgbClr val="B3B3B3"/>
            </a:solidFill>
          </a:ln>
        </c:spPr>
        <c:crossAx val="4133230"/>
        <c:crossesAt val="0"/>
        <c:auto val="1"/>
        <c:lblOffset val="100"/>
        <c:tickLblSkip val="1"/>
        <c:noMultiLvlLbl val="0"/>
      </c:catAx>
      <c:valAx>
        <c:axId val="413323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2828869"/>
        <c:crossesAt val="1"/>
        <c:crossBetween val="midCat"/>
        <c:dispUnits/>
        <c:majorUnit val="5"/>
      </c:valAx>
      <c:spPr>
        <a:noFill/>
        <a:ln w="3175">
          <a:solidFill>
            <a:srgbClr val="B3B3B3"/>
          </a:solidFill>
        </a:ln>
      </c:spPr>
    </c:plotArea>
    <c:legend>
      <c:legendPos val="r"/>
      <c:layout>
        <c:manualLayout>
          <c:xMode val="edge"/>
          <c:yMode val="edge"/>
          <c:x val="0.831"/>
          <c:y val="0.3297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PER L'INSERIMENTO DEL BAMBINO/A
Quanto è soddisfatto? Quanto è importante?</a:t>
            </a:r>
          </a:p>
        </c:rich>
      </c:tx>
      <c:layout>
        <c:manualLayout>
          <c:xMode val="factor"/>
          <c:yMode val="factor"/>
          <c:x val="-0.01175"/>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54"/>
          <c:w val="0.7975"/>
          <c:h val="0.856"/>
        </c:manualLayout>
      </c:layout>
      <c:lineChart>
        <c:grouping val="standard"/>
        <c:varyColors val="0"/>
        <c:ser>
          <c:idx val="0"/>
          <c:order val="0"/>
          <c:tx>
            <c:strRef>
              <c:f>calcoli!$J$34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calcoli!$D$34:$H$34</c:f>
              <c:numCache>
                <c:ptCount val="5"/>
                <c:pt idx="0">
                  <c:v>0</c:v>
                </c:pt>
                <c:pt idx="1">
                  <c:v>0</c:v>
                </c:pt>
                <c:pt idx="2">
                  <c:v>1</c:v>
                </c:pt>
                <c:pt idx="3">
                  <c:v>19</c:v>
                </c:pt>
                <c:pt idx="4">
                  <c:v>7</c:v>
                </c:pt>
              </c:numCache>
            </c:numRef>
          </c:val>
          <c:smooth val="0"/>
        </c:ser>
        <c:ser>
          <c:idx val="1"/>
          <c:order val="1"/>
          <c:tx>
            <c:strRef>
              <c:f>calcoli!$J$35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calcoli!$D$35:$H$35</c:f>
              <c:numCache>
                <c:ptCount val="5"/>
                <c:pt idx="0">
                  <c:v>0</c:v>
                </c:pt>
                <c:pt idx="1">
                  <c:v>0</c:v>
                </c:pt>
                <c:pt idx="2">
                  <c:v>0</c:v>
                </c:pt>
                <c:pt idx="3">
                  <c:v>12</c:v>
                </c:pt>
                <c:pt idx="4">
                  <c:v>15</c:v>
                </c:pt>
              </c:numCache>
            </c:numRef>
          </c:val>
          <c:smooth val="0"/>
        </c:ser>
        <c:marker val="1"/>
        <c:axId val="37199071"/>
        <c:axId val="66356184"/>
      </c:lineChart>
      <c:catAx>
        <c:axId val="37199071"/>
        <c:scaling>
          <c:orientation val="minMax"/>
        </c:scaling>
        <c:axPos val="b"/>
        <c:delete val="0"/>
        <c:numFmt formatCode="General" sourceLinked="1"/>
        <c:majorTickMark val="out"/>
        <c:minorTickMark val="none"/>
        <c:tickLblPos val="nextTo"/>
        <c:spPr>
          <a:ln w="3175">
            <a:solidFill>
              <a:srgbClr val="B3B3B3"/>
            </a:solidFill>
          </a:ln>
        </c:spPr>
        <c:crossAx val="66356184"/>
        <c:crossesAt val="0"/>
        <c:auto val="1"/>
        <c:lblOffset val="100"/>
        <c:tickLblSkip val="1"/>
        <c:noMultiLvlLbl val="0"/>
      </c:catAx>
      <c:valAx>
        <c:axId val="6635618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7199071"/>
        <c:crossesAt val="1"/>
        <c:crossBetween val="midCat"/>
        <c:dispUnits/>
        <c:majorUnit val="5"/>
      </c:valAx>
      <c:spPr>
        <a:noFill/>
        <a:ln w="3175">
          <a:solidFill>
            <a:srgbClr val="B3B3B3"/>
          </a:solidFill>
        </a:ln>
      </c:spPr>
    </c:plotArea>
    <c:legend>
      <c:legendPos val="r"/>
      <c:layout>
        <c:manualLayout>
          <c:xMode val="edge"/>
          <c:yMode val="edge"/>
          <c:x val="0.83125"/>
          <c:y val="0.32625"/>
          <c:w val="0.16775"/>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MODALITA' DI INSERIMENTO DEL BAMBINO/A
Quanto è soddisfatto? Quanto è importante?</a:t>
            </a:r>
          </a:p>
        </c:rich>
      </c:tx>
      <c:layout>
        <c:manualLayout>
          <c:xMode val="factor"/>
          <c:yMode val="factor"/>
          <c:x val="-0.0065"/>
          <c:y val="0.026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425"/>
          <c:w val="0.7975"/>
          <c:h val="0.8655"/>
        </c:manualLayout>
      </c:layout>
      <c:lineChart>
        <c:grouping val="standard"/>
        <c:varyColors val="0"/>
        <c:ser>
          <c:idx val="0"/>
          <c:order val="0"/>
          <c:tx>
            <c:strRef>
              <c:f>calcoli!$J$36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calcoli!$D$36:$H$36</c:f>
              <c:numCache>
                <c:ptCount val="5"/>
                <c:pt idx="0">
                  <c:v>0</c:v>
                </c:pt>
                <c:pt idx="1">
                  <c:v>0</c:v>
                </c:pt>
                <c:pt idx="2">
                  <c:v>0</c:v>
                </c:pt>
                <c:pt idx="3">
                  <c:v>17</c:v>
                </c:pt>
                <c:pt idx="4">
                  <c:v>10</c:v>
                </c:pt>
              </c:numCache>
            </c:numRef>
          </c:val>
          <c:smooth val="0"/>
        </c:ser>
        <c:ser>
          <c:idx val="1"/>
          <c:order val="1"/>
          <c:tx>
            <c:strRef>
              <c:f>calcoli!$J$37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calcoli!$D$37:$H$37</c:f>
              <c:numCache>
                <c:ptCount val="5"/>
                <c:pt idx="0">
                  <c:v>0</c:v>
                </c:pt>
                <c:pt idx="1">
                  <c:v>0</c:v>
                </c:pt>
                <c:pt idx="2">
                  <c:v>0</c:v>
                </c:pt>
                <c:pt idx="3">
                  <c:v>11</c:v>
                </c:pt>
                <c:pt idx="4">
                  <c:v>16</c:v>
                </c:pt>
              </c:numCache>
            </c:numRef>
          </c:val>
          <c:smooth val="0"/>
        </c:ser>
        <c:marker val="1"/>
        <c:axId val="60334745"/>
        <c:axId val="6141794"/>
      </c:lineChart>
      <c:catAx>
        <c:axId val="60334745"/>
        <c:scaling>
          <c:orientation val="minMax"/>
        </c:scaling>
        <c:axPos val="b"/>
        <c:delete val="0"/>
        <c:numFmt formatCode="General" sourceLinked="1"/>
        <c:majorTickMark val="out"/>
        <c:minorTickMark val="none"/>
        <c:tickLblPos val="nextTo"/>
        <c:spPr>
          <a:ln w="3175">
            <a:solidFill>
              <a:srgbClr val="B3B3B3"/>
            </a:solidFill>
          </a:ln>
        </c:spPr>
        <c:crossAx val="6141794"/>
        <c:crossesAt val="0"/>
        <c:auto val="1"/>
        <c:lblOffset val="100"/>
        <c:tickLblSkip val="1"/>
        <c:noMultiLvlLbl val="0"/>
      </c:catAx>
      <c:valAx>
        <c:axId val="614179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0334745"/>
        <c:crossesAt val="1"/>
        <c:crossBetween val="midCat"/>
        <c:dispUnits/>
        <c:majorUnit val="5"/>
      </c:valAx>
      <c:spPr>
        <a:noFill/>
        <a:ln w="3175">
          <a:solidFill>
            <a:srgbClr val="B3B3B3"/>
          </a:solidFill>
        </a:ln>
      </c:spPr>
    </c:plotArea>
    <c:legend>
      <c:legendPos val="r"/>
      <c:layout>
        <c:manualLayout>
          <c:xMode val="edge"/>
          <c:yMode val="edge"/>
          <c:x val="0.831"/>
          <c:y val="0.32375"/>
          <c:w val="0.168"/>
          <c:h val="0.088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ESITO INSERIMENTO DEL BAMBINO/A
Quanto è soddisfatto? Quanto è importante?</a:t>
            </a:r>
          </a:p>
        </c:rich>
      </c:tx>
      <c:layout>
        <c:manualLayout>
          <c:xMode val="factor"/>
          <c:yMode val="factor"/>
          <c:x val="-0.017"/>
          <c:y val="0.027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55"/>
          <c:w val="0.8055"/>
          <c:h val="0.85475"/>
        </c:manualLayout>
      </c:layout>
      <c:lineChart>
        <c:grouping val="standard"/>
        <c:varyColors val="0"/>
        <c:ser>
          <c:idx val="0"/>
          <c:order val="0"/>
          <c:tx>
            <c:strRef>
              <c:f>calcoli!$J$38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calcoli!$D$38:$H$38</c:f>
              <c:numCache>
                <c:ptCount val="5"/>
                <c:pt idx="0">
                  <c:v>0</c:v>
                </c:pt>
                <c:pt idx="1">
                  <c:v>0</c:v>
                </c:pt>
                <c:pt idx="2">
                  <c:v>0</c:v>
                </c:pt>
                <c:pt idx="3">
                  <c:v>8</c:v>
                </c:pt>
                <c:pt idx="4">
                  <c:v>19</c:v>
                </c:pt>
              </c:numCache>
            </c:numRef>
          </c:val>
          <c:smooth val="0"/>
        </c:ser>
        <c:ser>
          <c:idx val="1"/>
          <c:order val="1"/>
          <c:tx>
            <c:strRef>
              <c:f>calcoli!$J$39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calcoli!$D$39:$H$39</c:f>
              <c:numCache>
                <c:ptCount val="5"/>
                <c:pt idx="0">
                  <c:v>0</c:v>
                </c:pt>
                <c:pt idx="1">
                  <c:v>0</c:v>
                </c:pt>
                <c:pt idx="2">
                  <c:v>0</c:v>
                </c:pt>
                <c:pt idx="3">
                  <c:v>8</c:v>
                </c:pt>
                <c:pt idx="4">
                  <c:v>19</c:v>
                </c:pt>
              </c:numCache>
            </c:numRef>
          </c:val>
          <c:smooth val="0"/>
        </c:ser>
        <c:marker val="1"/>
        <c:axId val="55276147"/>
        <c:axId val="27723276"/>
      </c:lineChart>
      <c:catAx>
        <c:axId val="55276147"/>
        <c:scaling>
          <c:orientation val="minMax"/>
        </c:scaling>
        <c:axPos val="b"/>
        <c:delete val="0"/>
        <c:numFmt formatCode="General" sourceLinked="1"/>
        <c:majorTickMark val="out"/>
        <c:minorTickMark val="none"/>
        <c:tickLblPos val="nextTo"/>
        <c:spPr>
          <a:ln w="3175">
            <a:solidFill>
              <a:srgbClr val="B3B3B3"/>
            </a:solidFill>
          </a:ln>
        </c:spPr>
        <c:crossAx val="27723276"/>
        <c:crossesAt val="0"/>
        <c:auto val="1"/>
        <c:lblOffset val="100"/>
        <c:tickLblSkip val="1"/>
        <c:noMultiLvlLbl val="0"/>
      </c:catAx>
      <c:valAx>
        <c:axId val="2772327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5276147"/>
        <c:crossesAt val="1"/>
        <c:crossBetween val="midCat"/>
        <c:dispUnits/>
        <c:majorUnit val="5"/>
      </c:valAx>
      <c:spPr>
        <a:noFill/>
        <a:ln w="3175">
          <a:solidFill>
            <a:srgbClr val="B3B3B3"/>
          </a:solidFill>
        </a:ln>
      </c:spPr>
    </c:plotArea>
    <c:legend>
      <c:legendPos val="r"/>
      <c:layout>
        <c:manualLayout>
          <c:xMode val="edge"/>
          <c:yMode val="edge"/>
          <c:x val="0.83125"/>
          <c:y val="0.3255"/>
          <c:w val="0.16775"/>
          <c:h val="0.092"/>
        </c:manualLayout>
      </c:layout>
      <c:overlay val="0"/>
      <c:spPr>
        <a:gradFill rotWithShape="1">
          <a:gsLst>
            <a:gs pos="0">
              <a:srgbClr val="FFFF66"/>
            </a:gs>
            <a:gs pos="100000">
              <a:srgbClr val="996633"/>
            </a:gs>
          </a:gsLst>
          <a:lin ang="2700000" scaled="1"/>
        </a:gradFill>
        <a:ln w="3175">
          <a:noFill/>
        </a:ln>
      </c:sp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DEI LOCALI DEL NIDO
Quanto è soddisfatto? Quanto è importante?</a:t>
            </a:r>
          </a:p>
        </c:rich>
      </c:tx>
      <c:layout>
        <c:manualLayout>
          <c:xMode val="factor"/>
          <c:yMode val="factor"/>
          <c:x val="-0.017"/>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6525"/>
          <c:w val="0.7985"/>
          <c:h val="0.8475"/>
        </c:manualLayout>
      </c:layout>
      <c:lineChart>
        <c:grouping val="standard"/>
        <c:varyColors val="0"/>
        <c:ser>
          <c:idx val="0"/>
          <c:order val="0"/>
          <c:tx>
            <c:strRef>
              <c:f>calcoli!$J$40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calcoli!$D$40:$H$40</c:f>
              <c:numCache>
                <c:ptCount val="5"/>
                <c:pt idx="0">
                  <c:v>0</c:v>
                </c:pt>
                <c:pt idx="1">
                  <c:v>0</c:v>
                </c:pt>
                <c:pt idx="2">
                  <c:v>0</c:v>
                </c:pt>
                <c:pt idx="3">
                  <c:v>13</c:v>
                </c:pt>
                <c:pt idx="4">
                  <c:v>14</c:v>
                </c:pt>
              </c:numCache>
            </c:numRef>
          </c:val>
          <c:smooth val="0"/>
        </c:ser>
        <c:ser>
          <c:idx val="1"/>
          <c:order val="1"/>
          <c:tx>
            <c:strRef>
              <c:f>calcoli!$J$41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calcoli!$D$41:$H$41</c:f>
              <c:numCache>
                <c:ptCount val="5"/>
                <c:pt idx="0">
                  <c:v>0</c:v>
                </c:pt>
                <c:pt idx="1">
                  <c:v>0</c:v>
                </c:pt>
                <c:pt idx="2">
                  <c:v>0</c:v>
                </c:pt>
                <c:pt idx="3">
                  <c:v>6</c:v>
                </c:pt>
                <c:pt idx="4">
                  <c:v>21</c:v>
                </c:pt>
              </c:numCache>
            </c:numRef>
          </c:val>
          <c:smooth val="0"/>
        </c:ser>
        <c:marker val="1"/>
        <c:axId val="48182893"/>
        <c:axId val="30992854"/>
      </c:lineChart>
      <c:catAx>
        <c:axId val="48182893"/>
        <c:scaling>
          <c:orientation val="minMax"/>
        </c:scaling>
        <c:axPos val="b"/>
        <c:delete val="0"/>
        <c:numFmt formatCode="General" sourceLinked="1"/>
        <c:majorTickMark val="out"/>
        <c:minorTickMark val="none"/>
        <c:tickLblPos val="nextTo"/>
        <c:spPr>
          <a:ln w="3175">
            <a:solidFill>
              <a:srgbClr val="B3B3B3"/>
            </a:solidFill>
          </a:ln>
        </c:spPr>
        <c:crossAx val="30992854"/>
        <c:crossesAt val="0"/>
        <c:auto val="1"/>
        <c:lblOffset val="100"/>
        <c:tickLblSkip val="1"/>
        <c:noMultiLvlLbl val="0"/>
      </c:catAx>
      <c:valAx>
        <c:axId val="3099285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8182893"/>
        <c:crossesAt val="1"/>
        <c:crossBetween val="midCat"/>
        <c:dispUnits/>
        <c:majorUnit val="5"/>
      </c:valAx>
      <c:spPr>
        <a:noFill/>
        <a:ln w="3175">
          <a:solidFill>
            <a:srgbClr val="B3B3B3"/>
          </a:solidFill>
        </a:ln>
      </c:spPr>
    </c:plotArea>
    <c:legend>
      <c:legendPos val="r"/>
      <c:layout>
        <c:manualLayout>
          <c:xMode val="edge"/>
          <c:yMode val="edge"/>
          <c:x val="0.83125"/>
          <c:y val="0.32625"/>
          <c:w val="0.16775"/>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SPAZI ESTERNI
Quanto è soddisfatto? Quanto è importante?</a:t>
            </a:r>
          </a:p>
        </c:rich>
      </c:tx>
      <c:layout>
        <c:manualLayout>
          <c:xMode val="factor"/>
          <c:yMode val="factor"/>
          <c:x val="-0.015"/>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25"/>
          <c:w val="0.777"/>
          <c:h val="0.841"/>
        </c:manualLayout>
      </c:layout>
      <c:lineChart>
        <c:grouping val="standard"/>
        <c:varyColors val="0"/>
        <c:ser>
          <c:idx val="0"/>
          <c:order val="0"/>
          <c:tx>
            <c:strRef>
              <c:f>calcoli!$J$42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calcoli!$D$42:$H$42</c:f>
              <c:numCache>
                <c:ptCount val="5"/>
                <c:pt idx="0">
                  <c:v>0</c:v>
                </c:pt>
                <c:pt idx="1">
                  <c:v>0</c:v>
                </c:pt>
                <c:pt idx="2">
                  <c:v>1</c:v>
                </c:pt>
                <c:pt idx="3">
                  <c:v>13</c:v>
                </c:pt>
                <c:pt idx="4">
                  <c:v>13</c:v>
                </c:pt>
              </c:numCache>
            </c:numRef>
          </c:val>
          <c:smooth val="0"/>
        </c:ser>
        <c:ser>
          <c:idx val="1"/>
          <c:order val="1"/>
          <c:tx>
            <c:strRef>
              <c:f>calcoli!$J$43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calcoli!$D$43:$H$43</c:f>
              <c:numCache>
                <c:ptCount val="5"/>
                <c:pt idx="0">
                  <c:v>0</c:v>
                </c:pt>
                <c:pt idx="1">
                  <c:v>0</c:v>
                </c:pt>
                <c:pt idx="2">
                  <c:v>0</c:v>
                </c:pt>
                <c:pt idx="3">
                  <c:v>6</c:v>
                </c:pt>
                <c:pt idx="4">
                  <c:v>21</c:v>
                </c:pt>
              </c:numCache>
            </c:numRef>
          </c:val>
          <c:smooth val="0"/>
        </c:ser>
        <c:marker val="1"/>
        <c:axId val="10500231"/>
        <c:axId val="27393216"/>
      </c:lineChart>
      <c:catAx>
        <c:axId val="10500231"/>
        <c:scaling>
          <c:orientation val="minMax"/>
        </c:scaling>
        <c:axPos val="b"/>
        <c:delete val="0"/>
        <c:numFmt formatCode="General" sourceLinked="1"/>
        <c:majorTickMark val="out"/>
        <c:minorTickMark val="none"/>
        <c:tickLblPos val="nextTo"/>
        <c:spPr>
          <a:ln w="3175">
            <a:solidFill>
              <a:srgbClr val="B3B3B3"/>
            </a:solidFill>
          </a:ln>
        </c:spPr>
        <c:crossAx val="27393216"/>
        <c:crossesAt val="0"/>
        <c:auto val="1"/>
        <c:lblOffset val="100"/>
        <c:tickLblSkip val="1"/>
        <c:noMultiLvlLbl val="0"/>
      </c:catAx>
      <c:valAx>
        <c:axId val="2739321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0500231"/>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LIVELLO MANUTENZIONE EDIFICIO E STRUTTURE
Quanto è soddisfatto? Quanto è importante?</a:t>
            </a:r>
          </a:p>
        </c:rich>
      </c:tx>
      <c:layout>
        <c:manualLayout>
          <c:xMode val="factor"/>
          <c:yMode val="factor"/>
          <c:x val="0.015"/>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35"/>
          <c:w val="0.78475"/>
          <c:h val="0.8585"/>
        </c:manualLayout>
      </c:layout>
      <c:lineChart>
        <c:grouping val="standard"/>
        <c:varyColors val="0"/>
        <c:ser>
          <c:idx val="0"/>
          <c:order val="0"/>
          <c:tx>
            <c:strRef>
              <c:f>calcoli!$J$44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calcoli!$D$44:$H$44</c:f>
              <c:numCache>
                <c:ptCount val="5"/>
                <c:pt idx="0">
                  <c:v>0</c:v>
                </c:pt>
                <c:pt idx="1">
                  <c:v>0</c:v>
                </c:pt>
                <c:pt idx="2">
                  <c:v>1</c:v>
                </c:pt>
                <c:pt idx="3">
                  <c:v>15</c:v>
                </c:pt>
                <c:pt idx="4">
                  <c:v>11</c:v>
                </c:pt>
              </c:numCache>
            </c:numRef>
          </c:val>
          <c:smooth val="0"/>
        </c:ser>
        <c:ser>
          <c:idx val="1"/>
          <c:order val="1"/>
          <c:tx>
            <c:strRef>
              <c:f>calcoli!$J$45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calcoli!$D$45:$H$45</c:f>
              <c:numCache>
                <c:ptCount val="5"/>
                <c:pt idx="0">
                  <c:v>0</c:v>
                </c:pt>
                <c:pt idx="1">
                  <c:v>0</c:v>
                </c:pt>
                <c:pt idx="2">
                  <c:v>0</c:v>
                </c:pt>
                <c:pt idx="3">
                  <c:v>9</c:v>
                </c:pt>
                <c:pt idx="4">
                  <c:v>18</c:v>
                </c:pt>
              </c:numCache>
            </c:numRef>
          </c:val>
          <c:smooth val="0"/>
        </c:ser>
        <c:marker val="1"/>
        <c:axId val="45212353"/>
        <c:axId val="4257994"/>
      </c:lineChart>
      <c:catAx>
        <c:axId val="45212353"/>
        <c:scaling>
          <c:orientation val="minMax"/>
        </c:scaling>
        <c:axPos val="b"/>
        <c:delete val="0"/>
        <c:numFmt formatCode="General" sourceLinked="1"/>
        <c:majorTickMark val="out"/>
        <c:minorTickMark val="none"/>
        <c:tickLblPos val="nextTo"/>
        <c:spPr>
          <a:ln w="3175">
            <a:solidFill>
              <a:srgbClr val="B3B3B3"/>
            </a:solidFill>
          </a:ln>
        </c:spPr>
        <c:crossAx val="4257994"/>
        <c:crossesAt val="0"/>
        <c:auto val="1"/>
        <c:lblOffset val="100"/>
        <c:tickLblSkip val="1"/>
        <c:noMultiLvlLbl val="0"/>
      </c:catAx>
      <c:valAx>
        <c:axId val="425799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5212353"/>
        <c:crossesAt val="1"/>
        <c:crossBetween val="midCat"/>
        <c:dispUnits/>
        <c:majorUnit val="5"/>
      </c:valAx>
      <c:spPr>
        <a:noFill/>
        <a:ln w="3175">
          <a:solidFill>
            <a:srgbClr val="B3B3B3"/>
          </a:solidFill>
        </a:ln>
      </c:spPr>
    </c:plotArea>
    <c:legend>
      <c:legendPos val="r"/>
      <c:layout>
        <c:manualLayout>
          <c:xMode val="edge"/>
          <c:yMode val="edge"/>
          <c:x val="0.831"/>
          <c:y val="0.325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b) COMPILA IL QUESTIONARIO</a:t>
            </a:r>
          </a:p>
        </c:rich>
      </c:tx>
      <c:layout>
        <c:manualLayout>
          <c:xMode val="factor"/>
          <c:yMode val="factor"/>
          <c:x val="0.0025"/>
          <c:y val="0.0515"/>
        </c:manualLayout>
      </c:layout>
      <c:spPr>
        <a:gradFill rotWithShape="1">
          <a:gsLst>
            <a:gs pos="0">
              <a:srgbClr val="FFFF66"/>
            </a:gs>
            <a:gs pos="100000">
              <a:srgbClr val="996633"/>
            </a:gs>
          </a:gsLst>
          <a:lin ang="2700000" scaled="1"/>
        </a:gradFill>
        <a:ln w="3175">
          <a:solidFill>
            <a:srgbClr val="000000"/>
          </a:solidFill>
        </a:ln>
      </c:spPr>
    </c:title>
    <c:view3D>
      <c:rotX val="14"/>
      <c:hPercent val="81"/>
      <c:rotY val="23"/>
      <c:depthPercent val="100"/>
      <c:rAngAx val="1"/>
    </c:view3D>
    <c:plotArea>
      <c:layout>
        <c:manualLayout>
          <c:xMode val="edge"/>
          <c:yMode val="edge"/>
          <c:x val="0.022"/>
          <c:y val="0.379"/>
          <c:w val="0.74275"/>
          <c:h val="0.52175"/>
        </c:manualLayout>
      </c:layout>
      <c:bar3DChart>
        <c:barDir val="col"/>
        <c:grouping val="clustered"/>
        <c:varyColors val="0"/>
        <c:ser>
          <c:idx val="0"/>
          <c:order val="0"/>
          <c:tx>
            <c:strRef>
              <c:f>calcoli!$D$5</c:f>
              <c:strCache>
                <c:ptCount val="1"/>
                <c:pt idx="0">
                  <c:v>Padre</c:v>
                </c:pt>
              </c:strCache>
            </c:strRef>
          </c:tx>
          <c:spPr>
            <a:solidFill>
              <a:srgbClr val="280099"/>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calcoli!$D$6</c:f>
              <c:numCache>
                <c:ptCount val="1"/>
                <c:pt idx="0">
                  <c:v>1</c:v>
                </c:pt>
              </c:numCache>
            </c:numRef>
          </c:val>
          <c:shape val="box"/>
        </c:ser>
        <c:ser>
          <c:idx val="1"/>
          <c:order val="1"/>
          <c:tx>
            <c:strRef>
              <c:f>calcoli!$E$5</c:f>
              <c:strCache>
                <c:ptCount val="1"/>
                <c:pt idx="0">
                  <c:v>Madre</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CC6633"/>
                    </a:solidFill>
                    <a:latin typeface="Arial"/>
                    <a:ea typeface="Arial"/>
                    <a:cs typeface="Arial"/>
                  </a:defRPr>
                </a:pPr>
              </a:p>
            </c:txPr>
            <c:showLegendKey val="0"/>
            <c:showVal val="1"/>
            <c:showBubbleSize val="0"/>
            <c:showCatName val="0"/>
            <c:showSerName val="0"/>
            <c:showPercent val="0"/>
          </c:dLbls>
          <c:val>
            <c:numRef>
              <c:f>calcoli!$E$6</c:f>
              <c:numCache>
                <c:ptCount val="1"/>
                <c:pt idx="0">
                  <c:v>16</c:v>
                </c:pt>
              </c:numCache>
            </c:numRef>
          </c:val>
          <c:shape val="box"/>
        </c:ser>
        <c:ser>
          <c:idx val="2"/>
          <c:order val="2"/>
          <c:tx>
            <c:strRef>
              <c:f>calcoli!$F$5</c:f>
              <c:strCache>
                <c:ptCount val="1"/>
                <c:pt idx="0">
                  <c:v>Entrambi</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calcoli!$F$6</c:f>
              <c:numCache>
                <c:ptCount val="1"/>
                <c:pt idx="0">
                  <c:v>11</c:v>
                </c:pt>
              </c:numCache>
            </c:numRef>
          </c:val>
          <c:shape val="box"/>
        </c:ser>
        <c:gapWidth val="100"/>
        <c:shape val="box"/>
        <c:axId val="4439797"/>
        <c:axId val="39958174"/>
      </c:bar3DChart>
      <c:catAx>
        <c:axId val="4439797"/>
        <c:scaling>
          <c:orientation val="minMax"/>
        </c:scaling>
        <c:axPos val="b"/>
        <c:delete val="1"/>
        <c:majorTickMark val="out"/>
        <c:minorTickMark val="none"/>
        <c:tickLblPos val="nextTo"/>
        <c:crossAx val="39958174"/>
        <c:crossesAt val="0"/>
        <c:auto val="1"/>
        <c:lblOffset val="100"/>
        <c:tickLblSkip val="1"/>
        <c:noMultiLvlLbl val="0"/>
      </c:catAx>
      <c:valAx>
        <c:axId val="3995817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439797"/>
        <c:crossesAt val="1"/>
        <c:crossBetween val="between"/>
        <c:dispUnits/>
        <c:majorUnit val="2"/>
      </c:valAx>
      <c:spPr>
        <a:noFill/>
        <a:ln>
          <a:noFill/>
        </a:ln>
      </c:spPr>
    </c:plotArea>
    <c:legend>
      <c:legendPos val="r"/>
      <c:layout>
        <c:manualLayout>
          <c:xMode val="edge"/>
          <c:yMode val="edge"/>
          <c:x val="0.7705"/>
          <c:y val="0.36475"/>
          <c:w val="0.18375"/>
          <c:h val="0.137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IGIENE E PULIZIA
Quanto è soddisfatto? Quanto è importante?</a:t>
            </a:r>
          </a:p>
        </c:rich>
      </c:tx>
      <c:layout>
        <c:manualLayout>
          <c:xMode val="factor"/>
          <c:yMode val="factor"/>
          <c:x val="-0.017"/>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625"/>
          <c:w val="0.77325"/>
          <c:h val="0.861"/>
        </c:manualLayout>
      </c:layout>
      <c:lineChart>
        <c:grouping val="standard"/>
        <c:varyColors val="0"/>
        <c:ser>
          <c:idx val="0"/>
          <c:order val="0"/>
          <c:tx>
            <c:strRef>
              <c:f>calcoli!$J$46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calcoli!$D$46:$H$46</c:f>
              <c:numCache>
                <c:ptCount val="5"/>
                <c:pt idx="0">
                  <c:v>0</c:v>
                </c:pt>
                <c:pt idx="1">
                  <c:v>0</c:v>
                </c:pt>
                <c:pt idx="2">
                  <c:v>0</c:v>
                </c:pt>
                <c:pt idx="3">
                  <c:v>11</c:v>
                </c:pt>
                <c:pt idx="4">
                  <c:v>16</c:v>
                </c:pt>
              </c:numCache>
            </c:numRef>
          </c:val>
          <c:smooth val="0"/>
        </c:ser>
        <c:ser>
          <c:idx val="1"/>
          <c:order val="1"/>
          <c:tx>
            <c:strRef>
              <c:f>calcoli!$J$47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calcoli!$D$47:$H$47</c:f>
              <c:numCache>
                <c:ptCount val="5"/>
                <c:pt idx="0">
                  <c:v>0</c:v>
                </c:pt>
                <c:pt idx="1">
                  <c:v>0</c:v>
                </c:pt>
                <c:pt idx="2">
                  <c:v>0</c:v>
                </c:pt>
                <c:pt idx="3">
                  <c:v>5</c:v>
                </c:pt>
                <c:pt idx="4">
                  <c:v>22</c:v>
                </c:pt>
              </c:numCache>
            </c:numRef>
          </c:val>
          <c:smooth val="0"/>
        </c:ser>
        <c:marker val="1"/>
        <c:axId val="38321947"/>
        <c:axId val="9353204"/>
      </c:lineChart>
      <c:catAx>
        <c:axId val="38321947"/>
        <c:scaling>
          <c:orientation val="minMax"/>
        </c:scaling>
        <c:axPos val="b"/>
        <c:delete val="0"/>
        <c:numFmt formatCode="General" sourceLinked="1"/>
        <c:majorTickMark val="out"/>
        <c:minorTickMark val="none"/>
        <c:tickLblPos val="nextTo"/>
        <c:spPr>
          <a:ln w="3175">
            <a:solidFill>
              <a:srgbClr val="B3B3B3"/>
            </a:solidFill>
          </a:ln>
        </c:spPr>
        <c:crossAx val="9353204"/>
        <c:crossesAt val="0"/>
        <c:auto val="1"/>
        <c:lblOffset val="100"/>
        <c:tickLblSkip val="1"/>
        <c:noMultiLvlLbl val="0"/>
      </c:catAx>
      <c:valAx>
        <c:axId val="935320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8321947"/>
        <c:crossesAt val="1"/>
        <c:crossBetween val="midCat"/>
        <c:dispUnits/>
        <c:majorUnit val="5"/>
      </c:valAx>
      <c:spPr>
        <a:noFill/>
        <a:ln w="3175">
          <a:solidFill>
            <a:srgbClr val="B3B3B3"/>
          </a:solidFill>
        </a:ln>
      </c:spPr>
    </c:plotArea>
    <c:legend>
      <c:legendPos val="r"/>
      <c:layout>
        <c:manualLayout>
          <c:xMode val="edge"/>
          <c:yMode val="edge"/>
          <c:x val="0.83125"/>
          <c:y val="0.332"/>
          <c:w val="0.1677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FUNZIONALITA' E DESTINAZIONE DEGLI SPAZI AD USI SPECIFICI (gioco/riposo)
Quanto è soddisfatto? Quanto è importante?</a:t>
            </a:r>
          </a:p>
        </c:rich>
      </c:tx>
      <c:layout>
        <c:manualLayout>
          <c:xMode val="factor"/>
          <c:yMode val="factor"/>
          <c:x val="-0.00525"/>
          <c:y val="0.02775"/>
        </c:manualLayout>
      </c:layout>
      <c:spPr>
        <a:gradFill rotWithShape="1">
          <a:gsLst>
            <a:gs pos="0">
              <a:srgbClr val="FFFF66"/>
            </a:gs>
            <a:gs pos="100000">
              <a:srgbClr val="996633"/>
            </a:gs>
          </a:gsLst>
          <a:lin ang="2700000" scaled="1"/>
        </a:gradFill>
        <a:ln w="3175">
          <a:noFill/>
        </a:ln>
      </c:spPr>
    </c:title>
    <c:plotArea>
      <c:layout>
        <c:manualLayout>
          <c:xMode val="edge"/>
          <c:yMode val="edge"/>
          <c:x val="0.088"/>
          <c:y val="0.15525"/>
          <c:w val="0.77625"/>
          <c:h val="0.862"/>
        </c:manualLayout>
      </c:layout>
      <c:lineChart>
        <c:grouping val="standard"/>
        <c:varyColors val="0"/>
        <c:ser>
          <c:idx val="0"/>
          <c:order val="0"/>
          <c:tx>
            <c:strRef>
              <c:f>calcoli!$J$48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calcoli!$D$48:$H$48</c:f>
              <c:numCache>
                <c:ptCount val="5"/>
                <c:pt idx="0">
                  <c:v>0</c:v>
                </c:pt>
                <c:pt idx="1">
                  <c:v>1</c:v>
                </c:pt>
                <c:pt idx="2">
                  <c:v>0</c:v>
                </c:pt>
                <c:pt idx="3">
                  <c:v>10</c:v>
                </c:pt>
                <c:pt idx="4">
                  <c:v>16</c:v>
                </c:pt>
              </c:numCache>
            </c:numRef>
          </c:val>
          <c:smooth val="0"/>
        </c:ser>
        <c:ser>
          <c:idx val="1"/>
          <c:order val="1"/>
          <c:tx>
            <c:strRef>
              <c:f>calcoli!$J$49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calcoli!$D$49:$H$49</c:f>
              <c:numCache>
                <c:ptCount val="5"/>
                <c:pt idx="0">
                  <c:v>0</c:v>
                </c:pt>
                <c:pt idx="1">
                  <c:v>0</c:v>
                </c:pt>
                <c:pt idx="2">
                  <c:v>0</c:v>
                </c:pt>
                <c:pt idx="3">
                  <c:v>8</c:v>
                </c:pt>
                <c:pt idx="4">
                  <c:v>19</c:v>
                </c:pt>
              </c:numCache>
            </c:numRef>
          </c:val>
          <c:smooth val="0"/>
        </c:ser>
        <c:marker val="1"/>
        <c:axId val="17069973"/>
        <c:axId val="19412030"/>
      </c:lineChart>
      <c:catAx>
        <c:axId val="17069973"/>
        <c:scaling>
          <c:orientation val="minMax"/>
        </c:scaling>
        <c:axPos val="b"/>
        <c:delete val="0"/>
        <c:numFmt formatCode="General" sourceLinked="1"/>
        <c:majorTickMark val="out"/>
        <c:minorTickMark val="none"/>
        <c:tickLblPos val="nextTo"/>
        <c:spPr>
          <a:ln w="3175">
            <a:solidFill>
              <a:srgbClr val="B3B3B3"/>
            </a:solidFill>
          </a:ln>
        </c:spPr>
        <c:crossAx val="19412030"/>
        <c:crossesAt val="0"/>
        <c:auto val="1"/>
        <c:lblOffset val="100"/>
        <c:tickLblSkip val="1"/>
        <c:noMultiLvlLbl val="0"/>
      </c:catAx>
      <c:valAx>
        <c:axId val="1941203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7069973"/>
        <c:crossesAt val="1"/>
        <c:crossBetween val="midCat"/>
        <c:dispUnits/>
        <c:majorUnit val="5"/>
      </c:valAx>
      <c:spPr>
        <a:noFill/>
        <a:ln w="3175">
          <a:solidFill>
            <a:srgbClr val="B3B3B3"/>
          </a:solidFill>
        </a:ln>
      </c:spPr>
    </c:plotArea>
    <c:legend>
      <c:legendPos val="r"/>
      <c:layout>
        <c:manualLayout>
          <c:xMode val="edge"/>
          <c:yMode val="edge"/>
          <c:x val="0.83125"/>
          <c:y val="0.327"/>
          <c:w val="0.1677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ARREDI E DEI MATERIALI
Quanto è soddisfatto? Quanto è importante?</a:t>
            </a:r>
          </a:p>
        </c:rich>
      </c:tx>
      <c:layout>
        <c:manualLayout>
          <c:xMode val="factor"/>
          <c:yMode val="factor"/>
          <c:x val="-0.01825"/>
          <c:y val="0.017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4"/>
          <c:w val="0.779"/>
          <c:h val="0.86975"/>
        </c:manualLayout>
      </c:layout>
      <c:lineChart>
        <c:grouping val="standard"/>
        <c:varyColors val="0"/>
        <c:ser>
          <c:idx val="0"/>
          <c:order val="0"/>
          <c:tx>
            <c:strRef>
              <c:f>calcoli!$J$50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calcoli!$D$50:$H$50</c:f>
              <c:numCache>
                <c:ptCount val="5"/>
                <c:pt idx="0">
                  <c:v>0</c:v>
                </c:pt>
                <c:pt idx="1">
                  <c:v>0</c:v>
                </c:pt>
                <c:pt idx="2">
                  <c:v>1</c:v>
                </c:pt>
                <c:pt idx="3">
                  <c:v>14</c:v>
                </c:pt>
                <c:pt idx="4">
                  <c:v>12</c:v>
                </c:pt>
              </c:numCache>
            </c:numRef>
          </c:val>
          <c:smooth val="0"/>
        </c:ser>
        <c:ser>
          <c:idx val="1"/>
          <c:order val="1"/>
          <c:tx>
            <c:strRef>
              <c:f>calcoli!$J$51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calcoli!$D$51:$H$51</c:f>
              <c:numCache>
                <c:ptCount val="5"/>
                <c:pt idx="0">
                  <c:v>0</c:v>
                </c:pt>
                <c:pt idx="1">
                  <c:v>0</c:v>
                </c:pt>
                <c:pt idx="2">
                  <c:v>1</c:v>
                </c:pt>
                <c:pt idx="3">
                  <c:v>12</c:v>
                </c:pt>
                <c:pt idx="4">
                  <c:v>14</c:v>
                </c:pt>
              </c:numCache>
            </c:numRef>
          </c:val>
          <c:smooth val="0"/>
        </c:ser>
        <c:marker val="1"/>
        <c:axId val="40490543"/>
        <c:axId val="28870568"/>
      </c:lineChart>
      <c:catAx>
        <c:axId val="40490543"/>
        <c:scaling>
          <c:orientation val="minMax"/>
        </c:scaling>
        <c:axPos val="b"/>
        <c:delete val="0"/>
        <c:numFmt formatCode="General" sourceLinked="1"/>
        <c:majorTickMark val="out"/>
        <c:minorTickMark val="none"/>
        <c:tickLblPos val="nextTo"/>
        <c:spPr>
          <a:ln w="3175">
            <a:solidFill>
              <a:srgbClr val="B3B3B3"/>
            </a:solidFill>
          </a:ln>
        </c:spPr>
        <c:crossAx val="28870568"/>
        <c:crossesAt val="0"/>
        <c:auto val="1"/>
        <c:lblOffset val="100"/>
        <c:tickLblSkip val="1"/>
        <c:noMultiLvlLbl val="0"/>
      </c:catAx>
      <c:valAx>
        <c:axId val="2887056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0490543"/>
        <c:crossesAt val="1"/>
        <c:crossBetween val="midCat"/>
        <c:dispUnits/>
        <c:majorUnit val="5"/>
      </c:valAx>
      <c:spPr>
        <a:noFill/>
        <a:ln w="3175">
          <a:solidFill>
            <a:srgbClr val="B3B3B3"/>
          </a:solidFill>
        </a:ln>
      </c:spPr>
    </c:plotArea>
    <c:legend>
      <c:legendPos val="r"/>
      <c:layout>
        <c:manualLayout>
          <c:xMode val="edge"/>
          <c:yMode val="edge"/>
          <c:x val="0.831"/>
          <c:y val="0.327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ASSENZA DI PERICOLI E RISCHI FISICI PER I BAMBINI
Quanto è soddisfatto? Quanto è importante?</a:t>
            </a:r>
          </a:p>
        </c:rich>
      </c:tx>
      <c:layout>
        <c:manualLayout>
          <c:xMode val="factor"/>
          <c:yMode val="factor"/>
          <c:x val="0.02675"/>
          <c:y val="0.017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175"/>
          <c:w val="0.78375"/>
          <c:h val="0.86975"/>
        </c:manualLayout>
      </c:layout>
      <c:lineChart>
        <c:grouping val="standard"/>
        <c:varyColors val="0"/>
        <c:ser>
          <c:idx val="0"/>
          <c:order val="0"/>
          <c:tx>
            <c:strRef>
              <c:f>calcoli!$J$52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calcoli!$D$52:$H$52</c:f>
              <c:numCache>
                <c:ptCount val="5"/>
                <c:pt idx="0">
                  <c:v>0</c:v>
                </c:pt>
                <c:pt idx="1">
                  <c:v>0</c:v>
                </c:pt>
                <c:pt idx="2">
                  <c:v>1</c:v>
                </c:pt>
                <c:pt idx="3">
                  <c:v>15</c:v>
                </c:pt>
                <c:pt idx="4">
                  <c:v>11</c:v>
                </c:pt>
              </c:numCache>
            </c:numRef>
          </c:val>
          <c:smooth val="0"/>
        </c:ser>
        <c:ser>
          <c:idx val="1"/>
          <c:order val="1"/>
          <c:tx>
            <c:strRef>
              <c:f>calcoli!$J$53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calcoli!$D$53:$H$53</c:f>
              <c:numCache>
                <c:ptCount val="5"/>
                <c:pt idx="0">
                  <c:v>0</c:v>
                </c:pt>
                <c:pt idx="1">
                  <c:v>0</c:v>
                </c:pt>
                <c:pt idx="2">
                  <c:v>1</c:v>
                </c:pt>
                <c:pt idx="3">
                  <c:v>5</c:v>
                </c:pt>
                <c:pt idx="4">
                  <c:v>21</c:v>
                </c:pt>
              </c:numCache>
            </c:numRef>
          </c:val>
          <c:smooth val="0"/>
        </c:ser>
        <c:marker val="1"/>
        <c:axId val="58508521"/>
        <c:axId val="56814642"/>
      </c:lineChart>
      <c:catAx>
        <c:axId val="58508521"/>
        <c:scaling>
          <c:orientation val="minMax"/>
        </c:scaling>
        <c:axPos val="b"/>
        <c:delete val="0"/>
        <c:numFmt formatCode="General" sourceLinked="1"/>
        <c:majorTickMark val="out"/>
        <c:minorTickMark val="none"/>
        <c:tickLblPos val="nextTo"/>
        <c:spPr>
          <a:ln w="3175">
            <a:solidFill>
              <a:srgbClr val="B3B3B3"/>
            </a:solidFill>
          </a:ln>
        </c:spPr>
        <c:crossAx val="56814642"/>
        <c:crossesAt val="0"/>
        <c:auto val="1"/>
        <c:lblOffset val="100"/>
        <c:tickLblSkip val="1"/>
        <c:noMultiLvlLbl val="0"/>
      </c:catAx>
      <c:valAx>
        <c:axId val="5681464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8508521"/>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ORGANIZZAZIONE DELLA GIORNATA-TIPO DEL BAMBINO/A (pasti, sonno, gioco)
Quanto è soddisfatto? Quanto è importante?</a:t>
            </a:r>
          </a:p>
        </c:rich>
      </c:tx>
      <c:layout>
        <c:manualLayout>
          <c:xMode val="factor"/>
          <c:yMode val="factor"/>
          <c:x val="0.029"/>
          <c:y val="0.01725"/>
        </c:manualLayout>
      </c:layout>
      <c:spPr>
        <a:gradFill rotWithShape="1">
          <a:gsLst>
            <a:gs pos="0">
              <a:srgbClr val="FFFF66"/>
            </a:gs>
            <a:gs pos="100000">
              <a:srgbClr val="996633"/>
            </a:gs>
          </a:gsLst>
          <a:lin ang="2700000" scaled="1"/>
        </a:gradFill>
        <a:ln w="3175">
          <a:noFill/>
        </a:ln>
      </c:spPr>
    </c:title>
    <c:plotArea>
      <c:layout>
        <c:manualLayout>
          <c:xMode val="edge"/>
          <c:yMode val="edge"/>
          <c:x val="0.08325"/>
          <c:y val="0.15075"/>
          <c:w val="0.77975"/>
          <c:h val="0.86525"/>
        </c:manualLayout>
      </c:layout>
      <c:lineChart>
        <c:grouping val="standard"/>
        <c:varyColors val="0"/>
        <c:ser>
          <c:idx val="0"/>
          <c:order val="0"/>
          <c:tx>
            <c:strRef>
              <c:f>calcoli!$J$54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calcoli!$D$54:$H$54</c:f>
              <c:numCache>
                <c:ptCount val="5"/>
                <c:pt idx="0">
                  <c:v>0</c:v>
                </c:pt>
                <c:pt idx="1">
                  <c:v>0</c:v>
                </c:pt>
                <c:pt idx="2">
                  <c:v>1</c:v>
                </c:pt>
                <c:pt idx="3">
                  <c:v>13</c:v>
                </c:pt>
                <c:pt idx="4">
                  <c:v>13</c:v>
                </c:pt>
              </c:numCache>
            </c:numRef>
          </c:val>
          <c:smooth val="0"/>
        </c:ser>
        <c:ser>
          <c:idx val="1"/>
          <c:order val="1"/>
          <c:tx>
            <c:strRef>
              <c:f>calcoli!$J$55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calcoli!$D$55:$H$55</c:f>
              <c:numCache>
                <c:ptCount val="5"/>
                <c:pt idx="0">
                  <c:v>0</c:v>
                </c:pt>
                <c:pt idx="1">
                  <c:v>0</c:v>
                </c:pt>
                <c:pt idx="2">
                  <c:v>0</c:v>
                </c:pt>
                <c:pt idx="3">
                  <c:v>9</c:v>
                </c:pt>
                <c:pt idx="4">
                  <c:v>18</c:v>
                </c:pt>
              </c:numCache>
            </c:numRef>
          </c:val>
          <c:smooth val="0"/>
        </c:ser>
        <c:marker val="1"/>
        <c:axId val="41569731"/>
        <c:axId val="38583260"/>
      </c:lineChart>
      <c:catAx>
        <c:axId val="41569731"/>
        <c:scaling>
          <c:orientation val="minMax"/>
        </c:scaling>
        <c:axPos val="b"/>
        <c:delete val="0"/>
        <c:numFmt formatCode="General" sourceLinked="1"/>
        <c:majorTickMark val="out"/>
        <c:minorTickMark val="none"/>
        <c:tickLblPos val="nextTo"/>
        <c:spPr>
          <a:ln w="3175">
            <a:solidFill>
              <a:srgbClr val="B3B3B3"/>
            </a:solidFill>
          </a:ln>
        </c:spPr>
        <c:crossAx val="38583260"/>
        <c:crossesAt val="0"/>
        <c:auto val="1"/>
        <c:lblOffset val="100"/>
        <c:tickLblSkip val="1"/>
        <c:noMultiLvlLbl val="0"/>
      </c:catAx>
      <c:valAx>
        <c:axId val="3858326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1569731"/>
        <c:crossesAt val="1"/>
        <c:crossBetween val="midCat"/>
        <c:dispUnits/>
        <c:majorUnit val="5"/>
      </c:valAx>
      <c:spPr>
        <a:noFill/>
        <a:ln w="3175">
          <a:solidFill>
            <a:srgbClr val="B3B3B3"/>
          </a:solidFill>
        </a:ln>
      </c:spPr>
    </c:plotArea>
    <c:legend>
      <c:legendPos val="r"/>
      <c:layout>
        <c:manualLayout>
          <c:xMode val="edge"/>
          <c:yMode val="edge"/>
          <c:x val="0.831"/>
          <c:y val="0.367"/>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COMPETENZA E PREPARAZIONE DEL PERSONALE
Quanto è soddisfatto? Quanto è importante?</a:t>
            </a:r>
          </a:p>
        </c:rich>
      </c:tx>
      <c:layout>
        <c:manualLayout>
          <c:xMode val="factor"/>
          <c:yMode val="factor"/>
          <c:x val="-0.0385"/>
          <c:y val="0.047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76"/>
          <c:w val="0.79175"/>
          <c:h val="0.82825"/>
        </c:manualLayout>
      </c:layout>
      <c:lineChart>
        <c:grouping val="standard"/>
        <c:varyColors val="0"/>
        <c:ser>
          <c:idx val="0"/>
          <c:order val="0"/>
          <c:tx>
            <c:strRef>
              <c:f>calcoli!$J$56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calcoli!$D$56:$H$56</c:f>
              <c:numCache>
                <c:ptCount val="5"/>
                <c:pt idx="0">
                  <c:v>0</c:v>
                </c:pt>
                <c:pt idx="1">
                  <c:v>0</c:v>
                </c:pt>
                <c:pt idx="2">
                  <c:v>0</c:v>
                </c:pt>
                <c:pt idx="3">
                  <c:v>9</c:v>
                </c:pt>
                <c:pt idx="4">
                  <c:v>18</c:v>
                </c:pt>
              </c:numCache>
            </c:numRef>
          </c:val>
          <c:smooth val="0"/>
        </c:ser>
        <c:ser>
          <c:idx val="1"/>
          <c:order val="1"/>
          <c:tx>
            <c:strRef>
              <c:f>calcoli!$J$57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calcoli!$D$57:$H$57</c:f>
              <c:numCache>
                <c:ptCount val="5"/>
                <c:pt idx="0">
                  <c:v>0</c:v>
                </c:pt>
                <c:pt idx="1">
                  <c:v>0</c:v>
                </c:pt>
                <c:pt idx="2">
                  <c:v>0</c:v>
                </c:pt>
                <c:pt idx="3">
                  <c:v>6</c:v>
                </c:pt>
                <c:pt idx="4">
                  <c:v>21</c:v>
                </c:pt>
              </c:numCache>
            </c:numRef>
          </c:val>
          <c:smooth val="0"/>
        </c:ser>
        <c:marker val="1"/>
        <c:axId val="11705021"/>
        <c:axId val="38236326"/>
      </c:lineChart>
      <c:catAx>
        <c:axId val="11705021"/>
        <c:scaling>
          <c:orientation val="minMax"/>
        </c:scaling>
        <c:axPos val="b"/>
        <c:delete val="0"/>
        <c:numFmt formatCode="General" sourceLinked="1"/>
        <c:majorTickMark val="out"/>
        <c:minorTickMark val="none"/>
        <c:tickLblPos val="nextTo"/>
        <c:spPr>
          <a:ln w="3175">
            <a:solidFill>
              <a:srgbClr val="B3B3B3"/>
            </a:solidFill>
          </a:ln>
        </c:spPr>
        <c:crossAx val="38236326"/>
        <c:crossesAt val="0"/>
        <c:auto val="1"/>
        <c:lblOffset val="100"/>
        <c:tickLblSkip val="1"/>
        <c:noMultiLvlLbl val="0"/>
      </c:catAx>
      <c:valAx>
        <c:axId val="3823632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1705021"/>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47"/>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125"/>
          <c:w val="0.78775"/>
          <c:h val="0.84625"/>
        </c:manualLayout>
      </c:layout>
      <c:lineChart>
        <c:grouping val="standard"/>
        <c:varyColors val="0"/>
        <c:ser>
          <c:idx val="0"/>
          <c:order val="0"/>
          <c:tx>
            <c:strRef>
              <c:f>calcoli!$J$58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calcoli!$D$58:$H$58</c:f>
              <c:numCache>
                <c:ptCount val="5"/>
                <c:pt idx="0">
                  <c:v>0</c:v>
                </c:pt>
                <c:pt idx="1">
                  <c:v>1</c:v>
                </c:pt>
                <c:pt idx="2">
                  <c:v>0</c:v>
                </c:pt>
                <c:pt idx="3">
                  <c:v>12</c:v>
                </c:pt>
                <c:pt idx="4">
                  <c:v>14</c:v>
                </c:pt>
              </c:numCache>
            </c:numRef>
          </c:val>
          <c:smooth val="0"/>
        </c:ser>
        <c:ser>
          <c:idx val="1"/>
          <c:order val="1"/>
          <c:tx>
            <c:strRef>
              <c:f>calcoli!$J$59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calcoli!$D$59:$H$59</c:f>
              <c:numCache>
                <c:ptCount val="5"/>
                <c:pt idx="0">
                  <c:v>0</c:v>
                </c:pt>
                <c:pt idx="1">
                  <c:v>0</c:v>
                </c:pt>
                <c:pt idx="2">
                  <c:v>0</c:v>
                </c:pt>
                <c:pt idx="3">
                  <c:v>9</c:v>
                </c:pt>
                <c:pt idx="4">
                  <c:v>18</c:v>
                </c:pt>
              </c:numCache>
            </c:numRef>
          </c:val>
          <c:smooth val="0"/>
        </c:ser>
        <c:marker val="1"/>
        <c:axId val="8582615"/>
        <c:axId val="10134672"/>
      </c:lineChart>
      <c:catAx>
        <c:axId val="8582615"/>
        <c:scaling>
          <c:orientation val="minMax"/>
        </c:scaling>
        <c:axPos val="b"/>
        <c:delete val="0"/>
        <c:numFmt formatCode="General" sourceLinked="1"/>
        <c:majorTickMark val="out"/>
        <c:minorTickMark val="none"/>
        <c:tickLblPos val="nextTo"/>
        <c:spPr>
          <a:ln w="3175">
            <a:solidFill>
              <a:srgbClr val="B3B3B3"/>
            </a:solidFill>
          </a:ln>
        </c:spPr>
        <c:crossAx val="10134672"/>
        <c:crossesAt val="0"/>
        <c:auto val="1"/>
        <c:lblOffset val="100"/>
        <c:tickLblSkip val="1"/>
        <c:noMultiLvlLbl val="0"/>
      </c:catAx>
      <c:valAx>
        <c:axId val="1013467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8582615"/>
        <c:crossesAt val="1"/>
        <c:crossBetween val="midCat"/>
        <c:dispUnits/>
        <c:majorUnit val="5"/>
      </c:valAx>
      <c:spPr>
        <a:noFill/>
        <a:ln w="3175">
          <a:solidFill>
            <a:srgbClr val="B3B3B3"/>
          </a:solidFill>
        </a:ln>
      </c:spPr>
    </c:plotArea>
    <c:legend>
      <c:legendPos val="r"/>
      <c:layout>
        <c:manualLayout>
          <c:xMode val="edge"/>
          <c:yMode val="edge"/>
          <c:x val="0.831"/>
          <c:y val="0.371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47"/>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725"/>
          <c:w val="0.78375"/>
          <c:h val="0.838"/>
        </c:manualLayout>
      </c:layout>
      <c:lineChart>
        <c:grouping val="standard"/>
        <c:varyColors val="0"/>
        <c:ser>
          <c:idx val="0"/>
          <c:order val="0"/>
          <c:tx>
            <c:strRef>
              <c:f>calcoli!$J$60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calcoli!$D$60:$H$60</c:f>
              <c:numCache>
                <c:ptCount val="5"/>
                <c:pt idx="0">
                  <c:v>0</c:v>
                </c:pt>
                <c:pt idx="1">
                  <c:v>0</c:v>
                </c:pt>
                <c:pt idx="2">
                  <c:v>0</c:v>
                </c:pt>
                <c:pt idx="3">
                  <c:v>11</c:v>
                </c:pt>
                <c:pt idx="4">
                  <c:v>16</c:v>
                </c:pt>
              </c:numCache>
            </c:numRef>
          </c:val>
          <c:smooth val="0"/>
        </c:ser>
        <c:ser>
          <c:idx val="1"/>
          <c:order val="1"/>
          <c:tx>
            <c:strRef>
              <c:f>calcoli!$J$61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calcoli!$D$61:$H$61</c:f>
              <c:numCache>
                <c:ptCount val="5"/>
                <c:pt idx="0">
                  <c:v>0</c:v>
                </c:pt>
                <c:pt idx="1">
                  <c:v>0</c:v>
                </c:pt>
                <c:pt idx="2">
                  <c:v>1</c:v>
                </c:pt>
                <c:pt idx="3">
                  <c:v>5</c:v>
                </c:pt>
                <c:pt idx="4">
                  <c:v>21</c:v>
                </c:pt>
              </c:numCache>
            </c:numRef>
          </c:val>
          <c:smooth val="0"/>
        </c:ser>
        <c:marker val="1"/>
        <c:axId val="24103185"/>
        <c:axId val="15602074"/>
      </c:lineChart>
      <c:catAx>
        <c:axId val="24103185"/>
        <c:scaling>
          <c:orientation val="minMax"/>
        </c:scaling>
        <c:axPos val="b"/>
        <c:delete val="0"/>
        <c:numFmt formatCode="General" sourceLinked="1"/>
        <c:majorTickMark val="out"/>
        <c:minorTickMark val="none"/>
        <c:tickLblPos val="nextTo"/>
        <c:spPr>
          <a:ln w="3175">
            <a:solidFill>
              <a:srgbClr val="B3B3B3"/>
            </a:solidFill>
          </a:ln>
        </c:spPr>
        <c:crossAx val="15602074"/>
        <c:crossesAt val="0"/>
        <c:auto val="1"/>
        <c:lblOffset val="100"/>
        <c:tickLblSkip val="1"/>
        <c:noMultiLvlLbl val="0"/>
      </c:catAx>
      <c:valAx>
        <c:axId val="1560207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4103185"/>
        <c:crossesAt val="1"/>
        <c:crossBetween val="midCat"/>
        <c:dispUnits/>
        <c:majorUnit val="5"/>
      </c:valAx>
      <c:spPr>
        <a:noFill/>
        <a:ln w="3175">
          <a:solidFill>
            <a:srgbClr val="B3B3B3"/>
          </a:solidFill>
        </a:ln>
      </c:spPr>
    </c:plotArea>
    <c:legend>
      <c:legendPos val="r"/>
      <c:layout>
        <c:manualLayout>
          <c:xMode val="edge"/>
          <c:yMode val="edge"/>
          <c:x val="0.831"/>
          <c:y val="0.371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RAPPORTO AFFETTIVO TRA IL PERSONALE
EDUCATIVO E IL BAMBINO.
Quanto è soddisfatto? Quanto è importante?</a:t>
            </a:r>
          </a:p>
        </c:rich>
      </c:tx>
      <c:layout>
        <c:manualLayout>
          <c:xMode val="factor"/>
          <c:yMode val="factor"/>
          <c:x val="0.00425"/>
          <c:y val="0.04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21875"/>
          <c:w val="0.78375"/>
          <c:h val="0.7945"/>
        </c:manualLayout>
      </c:layout>
      <c:lineChart>
        <c:grouping val="standard"/>
        <c:varyColors val="0"/>
        <c:ser>
          <c:idx val="0"/>
          <c:order val="0"/>
          <c:tx>
            <c:strRef>
              <c:f>calcoli!$J$62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calcoli!$D$62:$H$62</c:f>
              <c:numCache>
                <c:ptCount val="5"/>
                <c:pt idx="0">
                  <c:v>0</c:v>
                </c:pt>
                <c:pt idx="1">
                  <c:v>0</c:v>
                </c:pt>
                <c:pt idx="2">
                  <c:v>0</c:v>
                </c:pt>
                <c:pt idx="3">
                  <c:v>8</c:v>
                </c:pt>
                <c:pt idx="4">
                  <c:v>19</c:v>
                </c:pt>
              </c:numCache>
            </c:numRef>
          </c:val>
          <c:smooth val="0"/>
        </c:ser>
        <c:ser>
          <c:idx val="1"/>
          <c:order val="1"/>
          <c:tx>
            <c:strRef>
              <c:f>calcoli!$J$63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calcoli!$D$63:$H$63</c:f>
              <c:numCache>
                <c:ptCount val="5"/>
                <c:pt idx="0">
                  <c:v>0</c:v>
                </c:pt>
                <c:pt idx="1">
                  <c:v>0</c:v>
                </c:pt>
                <c:pt idx="2">
                  <c:v>0</c:v>
                </c:pt>
                <c:pt idx="3">
                  <c:v>3</c:v>
                </c:pt>
                <c:pt idx="4">
                  <c:v>24</c:v>
                </c:pt>
              </c:numCache>
            </c:numRef>
          </c:val>
          <c:smooth val="0"/>
        </c:ser>
        <c:marker val="1"/>
        <c:axId val="6200939"/>
        <c:axId val="55808452"/>
      </c:lineChart>
      <c:catAx>
        <c:axId val="6200939"/>
        <c:scaling>
          <c:orientation val="minMax"/>
        </c:scaling>
        <c:axPos val="b"/>
        <c:delete val="0"/>
        <c:numFmt formatCode="General" sourceLinked="1"/>
        <c:majorTickMark val="out"/>
        <c:minorTickMark val="none"/>
        <c:tickLblPos val="nextTo"/>
        <c:spPr>
          <a:ln w="3175">
            <a:solidFill>
              <a:srgbClr val="B3B3B3"/>
            </a:solidFill>
          </a:ln>
        </c:spPr>
        <c:crossAx val="55808452"/>
        <c:crossesAt val="0"/>
        <c:auto val="1"/>
        <c:lblOffset val="100"/>
        <c:tickLblSkip val="1"/>
        <c:noMultiLvlLbl val="0"/>
      </c:catAx>
      <c:valAx>
        <c:axId val="5580845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200939"/>
        <c:crossesAt val="1"/>
        <c:crossBetween val="midCat"/>
        <c:dispUnits/>
        <c:majorUnit val="5"/>
      </c:valAx>
      <c:spPr>
        <a:noFill/>
        <a:ln w="3175">
          <a:solidFill>
            <a:srgbClr val="B3B3B3"/>
          </a:solidFill>
        </a:ln>
      </c:spPr>
    </c:plotArea>
    <c:legend>
      <c:legendPos val="r"/>
      <c:layout>
        <c:manualLayout>
          <c:xMode val="edge"/>
          <c:yMode val="edge"/>
          <c:x val="0.831"/>
          <c:y val="0.372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DISCREZIONE E RISERVATEZZA DEL PERSONALE EDUCATIVO
Quanto è soddisfatto? Quanto è importante?</a:t>
            </a:r>
          </a:p>
        </c:rich>
      </c:tx>
      <c:layout>
        <c:manualLayout>
          <c:xMode val="factor"/>
          <c:yMode val="factor"/>
          <c:x val="0.01925"/>
          <c:y val="0.045"/>
        </c:manualLayout>
      </c:layout>
      <c:spPr>
        <a:gradFill rotWithShape="1">
          <a:gsLst>
            <a:gs pos="0">
              <a:srgbClr val="FFFF66"/>
            </a:gs>
            <a:gs pos="100000">
              <a:srgbClr val="996633"/>
            </a:gs>
          </a:gsLst>
          <a:lin ang="2700000" scaled="1"/>
        </a:gradFill>
        <a:ln w="3175">
          <a:noFill/>
        </a:ln>
      </c:spPr>
    </c:title>
    <c:plotArea>
      <c:layout>
        <c:manualLayout>
          <c:xMode val="edge"/>
          <c:yMode val="edge"/>
          <c:x val="0.088"/>
          <c:y val="0.179"/>
          <c:w val="0.784"/>
          <c:h val="0.83475"/>
        </c:manualLayout>
      </c:layout>
      <c:lineChart>
        <c:grouping val="standard"/>
        <c:varyColors val="0"/>
        <c:ser>
          <c:idx val="0"/>
          <c:order val="0"/>
          <c:tx>
            <c:strRef>
              <c:f>calcoli!$J$64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calcoli!$D$64:$H$64</c:f>
              <c:numCache>
                <c:ptCount val="5"/>
                <c:pt idx="0">
                  <c:v>0</c:v>
                </c:pt>
                <c:pt idx="1">
                  <c:v>0</c:v>
                </c:pt>
                <c:pt idx="2">
                  <c:v>0</c:v>
                </c:pt>
                <c:pt idx="3">
                  <c:v>10</c:v>
                </c:pt>
                <c:pt idx="4">
                  <c:v>17</c:v>
                </c:pt>
              </c:numCache>
            </c:numRef>
          </c:val>
          <c:smooth val="0"/>
        </c:ser>
        <c:ser>
          <c:idx val="1"/>
          <c:order val="1"/>
          <c:tx>
            <c:strRef>
              <c:f>calcoli!$J$65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calcoli!$D$65:$H$65</c:f>
              <c:numCache>
                <c:ptCount val="5"/>
                <c:pt idx="0">
                  <c:v>0</c:v>
                </c:pt>
                <c:pt idx="1">
                  <c:v>0</c:v>
                </c:pt>
                <c:pt idx="2">
                  <c:v>0</c:v>
                </c:pt>
                <c:pt idx="3">
                  <c:v>10</c:v>
                </c:pt>
                <c:pt idx="4">
                  <c:v>17</c:v>
                </c:pt>
              </c:numCache>
            </c:numRef>
          </c:val>
          <c:smooth val="0"/>
        </c:ser>
        <c:marker val="1"/>
        <c:axId val="32514021"/>
        <c:axId val="24190734"/>
      </c:lineChart>
      <c:catAx>
        <c:axId val="32514021"/>
        <c:scaling>
          <c:orientation val="minMax"/>
        </c:scaling>
        <c:axPos val="b"/>
        <c:delete val="0"/>
        <c:numFmt formatCode="General" sourceLinked="1"/>
        <c:majorTickMark val="out"/>
        <c:minorTickMark val="none"/>
        <c:tickLblPos val="nextTo"/>
        <c:spPr>
          <a:ln w="3175">
            <a:solidFill>
              <a:srgbClr val="B3B3B3"/>
            </a:solidFill>
          </a:ln>
        </c:spPr>
        <c:crossAx val="24190734"/>
        <c:crossesAt val="0"/>
        <c:auto val="1"/>
        <c:lblOffset val="100"/>
        <c:tickLblSkip val="1"/>
        <c:noMultiLvlLbl val="0"/>
      </c:catAx>
      <c:valAx>
        <c:axId val="2419073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2514021"/>
        <c:crossesAt val="1"/>
        <c:crossBetween val="midCat"/>
        <c:dispUnits/>
        <c:majorUnit val="5"/>
      </c:valAx>
      <c:spPr>
        <a:noFill/>
        <a:ln w="3175">
          <a:solidFill>
            <a:srgbClr val="B3B3B3"/>
          </a:solidFill>
        </a:ln>
      </c:spPr>
    </c:plotArea>
    <c:legend>
      <c:legendPos val="r"/>
      <c:layout>
        <c:manualLayout>
          <c:xMode val="edge"/>
          <c:yMode val="edge"/>
          <c:x val="0.82325"/>
          <c:y val="0.3305"/>
          <c:w val="0.17575"/>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 Per quali motivi avete iscritto 
il Vostro bambino/bambina all'Asilo Nido?
</a:t>
            </a:r>
          </a:p>
        </c:rich>
      </c:tx>
      <c:layout>
        <c:manualLayout>
          <c:xMode val="factor"/>
          <c:yMode val="factor"/>
          <c:x val="-0.04475"/>
          <c:y val="0.01775"/>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31"/>
          <c:y val="0.214"/>
          <c:w val="0.9165"/>
          <c:h val="0.73375"/>
        </c:manualLayout>
      </c:layout>
      <c:barChart>
        <c:barDir val="col"/>
        <c:grouping val="clustered"/>
        <c:varyColors val="0"/>
        <c:ser>
          <c:idx val="0"/>
          <c:order val="0"/>
          <c:tx>
            <c:strRef>
              <c:f>calcoli!$D$7</c:f>
              <c:strCache>
                <c:ptCount val="1"/>
                <c:pt idx="0">
                  <c:v>SI</c:v>
                </c:pt>
              </c:strCache>
            </c:strRef>
          </c:tx>
          <c:spPr>
            <a:solidFill>
              <a:srgbClr val="23FF23"/>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calcoli!$D$8:$D$16</c:f>
              <c:numCache>
                <c:ptCount val="9"/>
                <c:pt idx="0">
                  <c:v>7</c:v>
                </c:pt>
                <c:pt idx="1">
                  <c:v>19</c:v>
                </c:pt>
                <c:pt idx="2">
                  <c:v>20</c:v>
                </c:pt>
                <c:pt idx="3">
                  <c:v>9</c:v>
                </c:pt>
                <c:pt idx="4">
                  <c:v>22</c:v>
                </c:pt>
                <c:pt idx="5">
                  <c:v>0</c:v>
                </c:pt>
                <c:pt idx="6">
                  <c:v>6</c:v>
                </c:pt>
                <c:pt idx="7">
                  <c:v>23</c:v>
                </c:pt>
                <c:pt idx="8">
                  <c:v>10</c:v>
                </c:pt>
              </c:numCache>
            </c:numRef>
          </c:val>
        </c:ser>
        <c:ser>
          <c:idx val="1"/>
          <c:order val="1"/>
          <c:tx>
            <c:strRef>
              <c:f>calcoli!$E$7</c:f>
              <c:strCache>
                <c:ptCount val="1"/>
                <c:pt idx="0">
                  <c:v>NO</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calcoli!$E$8:$E$16</c:f>
              <c:numCache>
                <c:ptCount val="9"/>
                <c:pt idx="0">
                  <c:v>8</c:v>
                </c:pt>
                <c:pt idx="1">
                  <c:v>2</c:v>
                </c:pt>
                <c:pt idx="2">
                  <c:v>1</c:v>
                </c:pt>
                <c:pt idx="3">
                  <c:v>7</c:v>
                </c:pt>
                <c:pt idx="4">
                  <c:v>0</c:v>
                </c:pt>
                <c:pt idx="5">
                  <c:v>14</c:v>
                </c:pt>
                <c:pt idx="6">
                  <c:v>11</c:v>
                </c:pt>
                <c:pt idx="7">
                  <c:v>0</c:v>
                </c:pt>
                <c:pt idx="8">
                  <c:v>8</c:v>
                </c:pt>
              </c:numCache>
            </c:numRef>
          </c:val>
        </c:ser>
        <c:ser>
          <c:idx val="2"/>
          <c:order val="2"/>
          <c:tx>
            <c:strRef>
              <c:f>calcoli!$I$7</c:f>
              <c:strCache>
                <c:ptCount val="1"/>
                <c:pt idx="0">
                  <c:v>NON RISPONDE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calcoli!$I$8:$I$16</c:f>
              <c:numCache>
                <c:ptCount val="9"/>
                <c:pt idx="0">
                  <c:v>13</c:v>
                </c:pt>
                <c:pt idx="1">
                  <c:v>7</c:v>
                </c:pt>
                <c:pt idx="2">
                  <c:v>7</c:v>
                </c:pt>
                <c:pt idx="3">
                  <c:v>12</c:v>
                </c:pt>
                <c:pt idx="4">
                  <c:v>6</c:v>
                </c:pt>
                <c:pt idx="5">
                  <c:v>14</c:v>
                </c:pt>
                <c:pt idx="6">
                  <c:v>11</c:v>
                </c:pt>
                <c:pt idx="7">
                  <c:v>5</c:v>
                </c:pt>
                <c:pt idx="8">
                  <c:v>10</c:v>
                </c:pt>
              </c:numCache>
            </c:numRef>
          </c:val>
        </c:ser>
        <c:gapWidth val="100"/>
        <c:axId val="24079247"/>
        <c:axId val="15386632"/>
      </c:barChart>
      <c:catAx>
        <c:axId val="24079247"/>
        <c:scaling>
          <c:orientation val="minMax"/>
        </c:scaling>
        <c:axPos val="b"/>
        <c:delete val="0"/>
        <c:numFmt formatCode="General" sourceLinked="1"/>
        <c:majorTickMark val="out"/>
        <c:minorTickMark val="none"/>
        <c:tickLblPos val="nextTo"/>
        <c:spPr>
          <a:ln w="3175">
            <a:solidFill>
              <a:srgbClr val="B3B3B3"/>
            </a:solidFill>
          </a:ln>
        </c:spPr>
        <c:crossAx val="15386632"/>
        <c:crossesAt val="0"/>
        <c:auto val="1"/>
        <c:lblOffset val="100"/>
        <c:tickLblSkip val="1"/>
        <c:noMultiLvlLbl val="0"/>
      </c:catAx>
      <c:valAx>
        <c:axId val="15386632"/>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crossAx val="24079247"/>
        <c:crossesAt val="1"/>
        <c:crossBetween val="between"/>
        <c:dispUnits/>
      </c:valAx>
      <c:spPr>
        <a:noFill/>
        <a:ln w="3175">
          <a:solidFill>
            <a:srgbClr val="B3B3B3"/>
          </a:solidFill>
        </a:ln>
      </c:spPr>
    </c:plotArea>
    <c:legend>
      <c:legendPos val="b"/>
      <c:layout>
        <c:manualLayout>
          <c:xMode val="edge"/>
          <c:yMode val="edge"/>
          <c:x val="0.38725"/>
          <c:y val="0.949"/>
          <c:w val="0.22425"/>
          <c:h val="0.03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APPROPRIATEZZA DEL CIBO E DELLA DIETA
Quanto è soddisfatto? Quanto è importante?</a:t>
            </a:r>
          </a:p>
        </c:rich>
      </c:tx>
      <c:layout>
        <c:manualLayout>
          <c:xMode val="factor"/>
          <c:yMode val="factor"/>
          <c:x val="-0.0202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9"/>
          <c:w val="0.78475"/>
          <c:h val="0.85825"/>
        </c:manualLayout>
      </c:layout>
      <c:lineChart>
        <c:grouping val="standard"/>
        <c:varyColors val="0"/>
        <c:ser>
          <c:idx val="0"/>
          <c:order val="0"/>
          <c:tx>
            <c:strRef>
              <c:f>calcoli!$J$66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calcoli!$D$66:$H$66</c:f>
              <c:numCache>
                <c:ptCount val="5"/>
                <c:pt idx="0">
                  <c:v>0</c:v>
                </c:pt>
                <c:pt idx="1">
                  <c:v>4</c:v>
                </c:pt>
                <c:pt idx="2">
                  <c:v>1</c:v>
                </c:pt>
                <c:pt idx="3">
                  <c:v>13</c:v>
                </c:pt>
                <c:pt idx="4">
                  <c:v>9</c:v>
                </c:pt>
              </c:numCache>
            </c:numRef>
          </c:val>
          <c:smooth val="0"/>
        </c:ser>
        <c:ser>
          <c:idx val="1"/>
          <c:order val="1"/>
          <c:tx>
            <c:strRef>
              <c:f>calcoli!$J$67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calcoli!$D$67:$H$67</c:f>
              <c:numCache>
                <c:ptCount val="5"/>
                <c:pt idx="0">
                  <c:v>0</c:v>
                </c:pt>
                <c:pt idx="1">
                  <c:v>0</c:v>
                </c:pt>
                <c:pt idx="2">
                  <c:v>0</c:v>
                </c:pt>
                <c:pt idx="3">
                  <c:v>9</c:v>
                </c:pt>
                <c:pt idx="4">
                  <c:v>18</c:v>
                </c:pt>
              </c:numCache>
            </c:numRef>
          </c:val>
          <c:smooth val="0"/>
        </c:ser>
        <c:marker val="1"/>
        <c:axId val="16390015"/>
        <c:axId val="13292408"/>
      </c:lineChart>
      <c:catAx>
        <c:axId val="16390015"/>
        <c:scaling>
          <c:orientation val="minMax"/>
        </c:scaling>
        <c:axPos val="b"/>
        <c:delete val="0"/>
        <c:numFmt formatCode="General" sourceLinked="1"/>
        <c:majorTickMark val="out"/>
        <c:minorTickMark val="none"/>
        <c:tickLblPos val="nextTo"/>
        <c:spPr>
          <a:ln w="3175">
            <a:solidFill>
              <a:srgbClr val="B3B3B3"/>
            </a:solidFill>
          </a:ln>
        </c:spPr>
        <c:crossAx val="13292408"/>
        <c:crossesAt val="0"/>
        <c:auto val="1"/>
        <c:lblOffset val="100"/>
        <c:tickLblSkip val="1"/>
        <c:noMultiLvlLbl val="0"/>
      </c:catAx>
      <c:valAx>
        <c:axId val="1329240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6390015"/>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CONTENUTI DEL PROGETTO EDUCATIVO - DIDATTICO
Quanto è soddisfatto? Quanto è importante?</a:t>
            </a:r>
          </a:p>
        </c:rich>
      </c:tx>
      <c:layout>
        <c:manualLayout>
          <c:xMode val="factor"/>
          <c:yMode val="factor"/>
          <c:x val="0.021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175"/>
          <c:w val="0.78775"/>
          <c:h val="0.85575"/>
        </c:manualLayout>
      </c:layout>
      <c:lineChart>
        <c:grouping val="standard"/>
        <c:varyColors val="0"/>
        <c:ser>
          <c:idx val="0"/>
          <c:order val="0"/>
          <c:tx>
            <c:strRef>
              <c:f>calcoli!$J$68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calcoli!$D$68:$H$68</c:f>
              <c:numCache>
                <c:ptCount val="5"/>
                <c:pt idx="0">
                  <c:v>0</c:v>
                </c:pt>
                <c:pt idx="1">
                  <c:v>0</c:v>
                </c:pt>
                <c:pt idx="2">
                  <c:v>0</c:v>
                </c:pt>
                <c:pt idx="3">
                  <c:v>13</c:v>
                </c:pt>
                <c:pt idx="4">
                  <c:v>14</c:v>
                </c:pt>
              </c:numCache>
            </c:numRef>
          </c:val>
          <c:smooth val="0"/>
        </c:ser>
        <c:ser>
          <c:idx val="1"/>
          <c:order val="1"/>
          <c:tx>
            <c:strRef>
              <c:f>calcoli!$J$69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calcoli!$D$69:$H$69</c:f>
              <c:numCache>
                <c:ptCount val="5"/>
                <c:pt idx="0">
                  <c:v>0</c:v>
                </c:pt>
                <c:pt idx="1">
                  <c:v>0</c:v>
                </c:pt>
                <c:pt idx="2">
                  <c:v>0</c:v>
                </c:pt>
                <c:pt idx="3">
                  <c:v>7</c:v>
                </c:pt>
                <c:pt idx="4">
                  <c:v>20</c:v>
                </c:pt>
              </c:numCache>
            </c:numRef>
          </c:val>
          <c:smooth val="0"/>
        </c:ser>
        <c:marker val="1"/>
        <c:axId val="52522809"/>
        <c:axId val="2943234"/>
      </c:lineChart>
      <c:catAx>
        <c:axId val="52522809"/>
        <c:scaling>
          <c:orientation val="minMax"/>
        </c:scaling>
        <c:axPos val="b"/>
        <c:delete val="0"/>
        <c:numFmt formatCode="General" sourceLinked="1"/>
        <c:majorTickMark val="out"/>
        <c:minorTickMark val="none"/>
        <c:tickLblPos val="nextTo"/>
        <c:spPr>
          <a:ln w="3175">
            <a:solidFill>
              <a:srgbClr val="B3B3B3"/>
            </a:solidFill>
          </a:ln>
        </c:spPr>
        <c:crossAx val="2943234"/>
        <c:crossesAt val="0"/>
        <c:auto val="1"/>
        <c:lblOffset val="100"/>
        <c:tickLblSkip val="1"/>
        <c:noMultiLvlLbl val="0"/>
      </c:catAx>
      <c:valAx>
        <c:axId val="294323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2522809"/>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CONTINUITA' CON LA SCUOLA DELL'INFANZIA
Quanto è soddisfatto? Quanto è importante?</a:t>
            </a:r>
          </a:p>
        </c:rich>
      </c:tx>
      <c:layout>
        <c:manualLayout>
          <c:xMode val="factor"/>
          <c:yMode val="factor"/>
          <c:x val="-0.014"/>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9"/>
          <c:w val="0.79175"/>
          <c:h val="0.85825"/>
        </c:manualLayout>
      </c:layout>
      <c:lineChart>
        <c:grouping val="standard"/>
        <c:varyColors val="0"/>
        <c:ser>
          <c:idx val="0"/>
          <c:order val="0"/>
          <c:tx>
            <c:strRef>
              <c:f>calcoli!$J$70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calcoli!$D$70:$H$70</c:f>
              <c:numCache>
                <c:ptCount val="5"/>
                <c:pt idx="0">
                  <c:v>0</c:v>
                </c:pt>
                <c:pt idx="1">
                  <c:v>0</c:v>
                </c:pt>
                <c:pt idx="2">
                  <c:v>0</c:v>
                </c:pt>
                <c:pt idx="3">
                  <c:v>15</c:v>
                </c:pt>
                <c:pt idx="4">
                  <c:v>12</c:v>
                </c:pt>
              </c:numCache>
            </c:numRef>
          </c:val>
          <c:smooth val="0"/>
        </c:ser>
        <c:ser>
          <c:idx val="1"/>
          <c:order val="1"/>
          <c:tx>
            <c:strRef>
              <c:f>calcoli!$J$71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calcoli!$D$71:$H$71</c:f>
              <c:numCache>
                <c:ptCount val="5"/>
                <c:pt idx="0">
                  <c:v>0</c:v>
                </c:pt>
                <c:pt idx="1">
                  <c:v>0</c:v>
                </c:pt>
                <c:pt idx="2">
                  <c:v>1</c:v>
                </c:pt>
                <c:pt idx="3">
                  <c:v>11</c:v>
                </c:pt>
                <c:pt idx="4">
                  <c:v>15</c:v>
                </c:pt>
              </c:numCache>
            </c:numRef>
          </c:val>
          <c:smooth val="0"/>
        </c:ser>
        <c:marker val="1"/>
        <c:axId val="26489107"/>
        <c:axId val="37075372"/>
      </c:lineChart>
      <c:catAx>
        <c:axId val="26489107"/>
        <c:scaling>
          <c:orientation val="minMax"/>
        </c:scaling>
        <c:axPos val="b"/>
        <c:delete val="0"/>
        <c:numFmt formatCode="General" sourceLinked="1"/>
        <c:majorTickMark val="out"/>
        <c:minorTickMark val="none"/>
        <c:tickLblPos val="nextTo"/>
        <c:spPr>
          <a:ln w="3175">
            <a:solidFill>
              <a:srgbClr val="B3B3B3"/>
            </a:solidFill>
          </a:ln>
        </c:spPr>
        <c:crossAx val="37075372"/>
        <c:crossesAt val="0"/>
        <c:auto val="1"/>
        <c:lblOffset val="100"/>
        <c:tickLblSkip val="1"/>
        <c:noMultiLvlLbl val="0"/>
      </c:catAx>
      <c:valAx>
        <c:axId val="3707537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6489107"/>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DOCUMENTAZIONE DELLE ESPERIENZE REALIZZATE DAL BAMBINO
Quanto è soddisfatto? Quanto è importante?</a:t>
            </a:r>
          </a:p>
        </c:rich>
      </c:tx>
      <c:layout>
        <c:manualLayout>
          <c:xMode val="factor"/>
          <c:yMode val="factor"/>
          <c:x val="0.022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6"/>
          <c:w val="0.78775"/>
          <c:h val="0.86225"/>
        </c:manualLayout>
      </c:layout>
      <c:lineChart>
        <c:grouping val="standard"/>
        <c:varyColors val="0"/>
        <c:ser>
          <c:idx val="0"/>
          <c:order val="0"/>
          <c:tx>
            <c:strRef>
              <c:f>calcoli!$J$72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calcoli!$D$72:$H$72</c:f>
              <c:numCache>
                <c:ptCount val="5"/>
                <c:pt idx="0">
                  <c:v>0</c:v>
                </c:pt>
                <c:pt idx="1">
                  <c:v>0</c:v>
                </c:pt>
                <c:pt idx="2">
                  <c:v>3</c:v>
                </c:pt>
                <c:pt idx="3">
                  <c:v>12</c:v>
                </c:pt>
                <c:pt idx="4">
                  <c:v>12</c:v>
                </c:pt>
              </c:numCache>
            </c:numRef>
          </c:val>
          <c:smooth val="0"/>
        </c:ser>
        <c:ser>
          <c:idx val="1"/>
          <c:order val="1"/>
          <c:tx>
            <c:strRef>
              <c:f>calcoli!$J$73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calcoli!$D$73:$H$73</c:f>
              <c:numCache>
                <c:ptCount val="5"/>
                <c:pt idx="0">
                  <c:v>0</c:v>
                </c:pt>
                <c:pt idx="1">
                  <c:v>0</c:v>
                </c:pt>
                <c:pt idx="2">
                  <c:v>1</c:v>
                </c:pt>
                <c:pt idx="3">
                  <c:v>10</c:v>
                </c:pt>
                <c:pt idx="4">
                  <c:v>16</c:v>
                </c:pt>
              </c:numCache>
            </c:numRef>
          </c:val>
          <c:smooth val="0"/>
        </c:ser>
        <c:marker val="1"/>
        <c:axId val="65242893"/>
        <c:axId val="50315126"/>
      </c:lineChart>
      <c:catAx>
        <c:axId val="65242893"/>
        <c:scaling>
          <c:orientation val="minMax"/>
        </c:scaling>
        <c:axPos val="b"/>
        <c:delete val="0"/>
        <c:numFmt formatCode="General" sourceLinked="1"/>
        <c:majorTickMark val="out"/>
        <c:minorTickMark val="none"/>
        <c:tickLblPos val="nextTo"/>
        <c:spPr>
          <a:ln w="3175">
            <a:solidFill>
              <a:srgbClr val="B3B3B3"/>
            </a:solidFill>
          </a:ln>
        </c:spPr>
        <c:crossAx val="50315126"/>
        <c:crossesAt val="0"/>
        <c:auto val="1"/>
        <c:lblOffset val="100"/>
        <c:tickLblSkip val="1"/>
        <c:noMultiLvlLbl val="0"/>
      </c:catAx>
      <c:valAx>
        <c:axId val="5031512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5242893"/>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SVILUPPO DELLE CAPACITA' RELAZIONALI DEL BAMBINO
Quanto è soddisfatto? Quanto è importante?</a:t>
            </a:r>
          </a:p>
        </c:rich>
      </c:tx>
      <c:layout>
        <c:manualLayout>
          <c:xMode val="factor"/>
          <c:yMode val="factor"/>
          <c:x val="-0.007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475"/>
          <c:w val="0.78"/>
          <c:h val="0.869"/>
        </c:manualLayout>
      </c:layout>
      <c:lineChart>
        <c:grouping val="standard"/>
        <c:varyColors val="0"/>
        <c:ser>
          <c:idx val="0"/>
          <c:order val="0"/>
          <c:tx>
            <c:strRef>
              <c:f>calcoli!$J$74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calcoli!$D$74:$H$74</c:f>
              <c:numCache>
                <c:ptCount val="5"/>
                <c:pt idx="0">
                  <c:v>0</c:v>
                </c:pt>
                <c:pt idx="1">
                  <c:v>0</c:v>
                </c:pt>
                <c:pt idx="2">
                  <c:v>0</c:v>
                </c:pt>
                <c:pt idx="3">
                  <c:v>12</c:v>
                </c:pt>
                <c:pt idx="4">
                  <c:v>15</c:v>
                </c:pt>
              </c:numCache>
            </c:numRef>
          </c:val>
          <c:smooth val="0"/>
        </c:ser>
        <c:ser>
          <c:idx val="1"/>
          <c:order val="1"/>
          <c:tx>
            <c:strRef>
              <c:f>calcoli!$J$75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calcoli!$D$75:$H$75</c:f>
              <c:numCache>
                <c:ptCount val="5"/>
                <c:pt idx="0">
                  <c:v>0</c:v>
                </c:pt>
                <c:pt idx="1">
                  <c:v>0</c:v>
                </c:pt>
                <c:pt idx="2">
                  <c:v>0</c:v>
                </c:pt>
                <c:pt idx="3">
                  <c:v>6</c:v>
                </c:pt>
                <c:pt idx="4">
                  <c:v>21</c:v>
                </c:pt>
              </c:numCache>
            </c:numRef>
          </c:val>
          <c:smooth val="0"/>
        </c:ser>
        <c:marker val="1"/>
        <c:axId val="50182951"/>
        <c:axId val="48993376"/>
      </c:lineChart>
      <c:catAx>
        <c:axId val="50182951"/>
        <c:scaling>
          <c:orientation val="minMax"/>
        </c:scaling>
        <c:axPos val="b"/>
        <c:delete val="0"/>
        <c:numFmt formatCode="General" sourceLinked="1"/>
        <c:majorTickMark val="out"/>
        <c:minorTickMark val="none"/>
        <c:tickLblPos val="nextTo"/>
        <c:spPr>
          <a:ln w="3175">
            <a:solidFill>
              <a:srgbClr val="B3B3B3"/>
            </a:solidFill>
          </a:ln>
        </c:spPr>
        <c:crossAx val="48993376"/>
        <c:crossesAt val="0"/>
        <c:auto val="1"/>
        <c:lblOffset val="100"/>
        <c:tickLblSkip val="1"/>
        <c:noMultiLvlLbl val="0"/>
      </c:catAx>
      <c:valAx>
        <c:axId val="4899337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0182951"/>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APPRENDIMENTO DEL BAMBINO/A
Quanto è soddisfatto? Quanto è importante?</a:t>
            </a:r>
          </a:p>
        </c:rich>
      </c:tx>
      <c:layout>
        <c:manualLayout>
          <c:xMode val="factor"/>
          <c:yMode val="factor"/>
          <c:x val="-0.007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725"/>
          <c:w val="0.78775"/>
          <c:h val="0.854"/>
        </c:manualLayout>
      </c:layout>
      <c:lineChart>
        <c:grouping val="standard"/>
        <c:varyColors val="0"/>
        <c:ser>
          <c:idx val="0"/>
          <c:order val="0"/>
          <c:tx>
            <c:strRef>
              <c:f>calcoli!$J$76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calcoli!$D$76:$H$76</c:f>
              <c:numCache>
                <c:ptCount val="5"/>
                <c:pt idx="0">
                  <c:v>0</c:v>
                </c:pt>
                <c:pt idx="1">
                  <c:v>0</c:v>
                </c:pt>
                <c:pt idx="2">
                  <c:v>0</c:v>
                </c:pt>
                <c:pt idx="3">
                  <c:v>10</c:v>
                </c:pt>
                <c:pt idx="4">
                  <c:v>17</c:v>
                </c:pt>
              </c:numCache>
            </c:numRef>
          </c:val>
          <c:smooth val="0"/>
        </c:ser>
        <c:ser>
          <c:idx val="1"/>
          <c:order val="1"/>
          <c:tx>
            <c:strRef>
              <c:f>calcoli!$J$77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calcoli!$D$77:$H$77</c:f>
              <c:numCache>
                <c:ptCount val="5"/>
                <c:pt idx="0">
                  <c:v>0</c:v>
                </c:pt>
                <c:pt idx="1">
                  <c:v>0</c:v>
                </c:pt>
                <c:pt idx="2">
                  <c:v>0</c:v>
                </c:pt>
                <c:pt idx="3">
                  <c:v>7</c:v>
                </c:pt>
                <c:pt idx="4">
                  <c:v>20</c:v>
                </c:pt>
              </c:numCache>
            </c:numRef>
          </c:val>
          <c:smooth val="0"/>
        </c:ser>
        <c:marker val="1"/>
        <c:axId val="38287201"/>
        <c:axId val="9040490"/>
      </c:lineChart>
      <c:catAx>
        <c:axId val="38287201"/>
        <c:scaling>
          <c:orientation val="minMax"/>
        </c:scaling>
        <c:axPos val="b"/>
        <c:delete val="0"/>
        <c:numFmt formatCode="General" sourceLinked="1"/>
        <c:majorTickMark val="out"/>
        <c:minorTickMark val="none"/>
        <c:tickLblPos val="nextTo"/>
        <c:spPr>
          <a:ln w="3175">
            <a:solidFill>
              <a:srgbClr val="B3B3B3"/>
            </a:solidFill>
          </a:ln>
        </c:spPr>
        <c:crossAx val="9040490"/>
        <c:crossesAt val="0"/>
        <c:auto val="1"/>
        <c:lblOffset val="100"/>
        <c:tickLblSkip val="1"/>
        <c:noMultiLvlLbl val="0"/>
      </c:catAx>
      <c:valAx>
        <c:axId val="904049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8287201"/>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CONOSCENZA DELLE PROPOSTE EDUCATIVE REALIZZATE NELLA GIORNATA
Quanto è soddisfatto? Quanto è importante?</a:t>
            </a:r>
          </a:p>
        </c:rich>
      </c:tx>
      <c:layout>
        <c:manualLayout>
          <c:xMode val="factor"/>
          <c:yMode val="factor"/>
          <c:x val="0.006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325"/>
          <c:w val="0.78875"/>
          <c:h val="0.85575"/>
        </c:manualLayout>
      </c:layout>
      <c:lineChart>
        <c:grouping val="standard"/>
        <c:varyColors val="0"/>
        <c:ser>
          <c:idx val="0"/>
          <c:order val="0"/>
          <c:tx>
            <c:strRef>
              <c:f>calcoli!$J$78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calcoli!$D$78:$H$78</c:f>
              <c:numCache>
                <c:ptCount val="5"/>
                <c:pt idx="0">
                  <c:v>0</c:v>
                </c:pt>
                <c:pt idx="1">
                  <c:v>0</c:v>
                </c:pt>
                <c:pt idx="2">
                  <c:v>1</c:v>
                </c:pt>
                <c:pt idx="3">
                  <c:v>16</c:v>
                </c:pt>
                <c:pt idx="4">
                  <c:v>10</c:v>
                </c:pt>
              </c:numCache>
            </c:numRef>
          </c:val>
          <c:smooth val="0"/>
        </c:ser>
        <c:ser>
          <c:idx val="1"/>
          <c:order val="1"/>
          <c:tx>
            <c:strRef>
              <c:f>calcoli!$J$79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calcoli!$D$79:$H$79</c:f>
              <c:numCache>
                <c:ptCount val="5"/>
                <c:pt idx="0">
                  <c:v>0</c:v>
                </c:pt>
                <c:pt idx="1">
                  <c:v>0</c:v>
                </c:pt>
                <c:pt idx="2">
                  <c:v>0</c:v>
                </c:pt>
                <c:pt idx="3">
                  <c:v>15</c:v>
                </c:pt>
                <c:pt idx="4">
                  <c:v>12</c:v>
                </c:pt>
              </c:numCache>
            </c:numRef>
          </c:val>
          <c:smooth val="0"/>
        </c:ser>
        <c:marker val="1"/>
        <c:axId val="14255547"/>
        <c:axId val="61191060"/>
      </c:lineChart>
      <c:catAx>
        <c:axId val="14255547"/>
        <c:scaling>
          <c:orientation val="minMax"/>
        </c:scaling>
        <c:axPos val="b"/>
        <c:delete val="0"/>
        <c:numFmt formatCode="General" sourceLinked="1"/>
        <c:majorTickMark val="out"/>
        <c:minorTickMark val="none"/>
        <c:tickLblPos val="nextTo"/>
        <c:spPr>
          <a:ln w="3175">
            <a:solidFill>
              <a:srgbClr val="B3B3B3"/>
            </a:solidFill>
          </a:ln>
        </c:spPr>
        <c:crossAx val="61191060"/>
        <c:crossesAt val="0"/>
        <c:auto val="1"/>
        <c:lblOffset val="100"/>
        <c:tickLblSkip val="1"/>
        <c:noMultiLvlLbl val="0"/>
      </c:catAx>
      <c:valAx>
        <c:axId val="6119106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4255547"/>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OCCASIONI DI PARTECIPAZIONE DEI GENITORI ALLE ATTIVITA DEL NIDO
Quanto è soddisfatto? Quanto è importante?</a:t>
            </a:r>
          </a:p>
        </c:rich>
      </c:tx>
      <c:layout>
        <c:manualLayout>
          <c:xMode val="factor"/>
          <c:yMode val="factor"/>
          <c:x val="-0.0042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93"/>
          <c:y val="0.14725"/>
          <c:w val="0.78575"/>
          <c:h val="0.867"/>
        </c:manualLayout>
      </c:layout>
      <c:lineChart>
        <c:grouping val="standard"/>
        <c:varyColors val="0"/>
        <c:ser>
          <c:idx val="0"/>
          <c:order val="0"/>
          <c:tx>
            <c:strRef>
              <c:f>calcoli!$J$80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calcoli!$D$80:$H$80</c:f>
              <c:numCache>
                <c:ptCount val="5"/>
                <c:pt idx="0">
                  <c:v>0</c:v>
                </c:pt>
                <c:pt idx="1">
                  <c:v>0</c:v>
                </c:pt>
                <c:pt idx="2">
                  <c:v>0</c:v>
                </c:pt>
                <c:pt idx="3">
                  <c:v>20</c:v>
                </c:pt>
                <c:pt idx="4">
                  <c:v>7</c:v>
                </c:pt>
              </c:numCache>
            </c:numRef>
          </c:val>
          <c:smooth val="0"/>
        </c:ser>
        <c:ser>
          <c:idx val="1"/>
          <c:order val="1"/>
          <c:tx>
            <c:strRef>
              <c:f>calcoli!$J$81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calcoli!$D$81:$H$81</c:f>
              <c:numCache>
                <c:ptCount val="5"/>
                <c:pt idx="0">
                  <c:v>0</c:v>
                </c:pt>
                <c:pt idx="1">
                  <c:v>0</c:v>
                </c:pt>
                <c:pt idx="2">
                  <c:v>0</c:v>
                </c:pt>
                <c:pt idx="3">
                  <c:v>17</c:v>
                </c:pt>
                <c:pt idx="4">
                  <c:v>10</c:v>
                </c:pt>
              </c:numCache>
            </c:numRef>
          </c:val>
          <c:smooth val="0"/>
        </c:ser>
        <c:marker val="1"/>
        <c:axId val="13848629"/>
        <c:axId val="57528798"/>
      </c:lineChart>
      <c:catAx>
        <c:axId val="13848629"/>
        <c:scaling>
          <c:orientation val="minMax"/>
        </c:scaling>
        <c:axPos val="b"/>
        <c:delete val="0"/>
        <c:numFmt formatCode="General" sourceLinked="1"/>
        <c:majorTickMark val="out"/>
        <c:minorTickMark val="none"/>
        <c:tickLblPos val="nextTo"/>
        <c:spPr>
          <a:ln w="3175">
            <a:solidFill>
              <a:srgbClr val="B3B3B3"/>
            </a:solidFill>
          </a:ln>
        </c:spPr>
        <c:crossAx val="57528798"/>
        <c:crossesAt val="0"/>
        <c:auto val="1"/>
        <c:lblOffset val="100"/>
        <c:tickLblSkip val="1"/>
        <c:noMultiLvlLbl val="0"/>
      </c:catAx>
      <c:valAx>
        <c:axId val="5752879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3848629"/>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ATTENZIONE ALLA SALUTE DEL BAMBINO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3325"/>
          <c:w val="0.78375"/>
          <c:h val="0.87825"/>
        </c:manualLayout>
      </c:layout>
      <c:lineChart>
        <c:grouping val="standard"/>
        <c:varyColors val="0"/>
        <c:ser>
          <c:idx val="0"/>
          <c:order val="0"/>
          <c:tx>
            <c:strRef>
              <c:f>calcoli!$J$82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calcoli!$D$82:$H$82</c:f>
              <c:numCache>
                <c:ptCount val="5"/>
                <c:pt idx="0">
                  <c:v>0</c:v>
                </c:pt>
                <c:pt idx="1">
                  <c:v>0</c:v>
                </c:pt>
                <c:pt idx="2">
                  <c:v>0</c:v>
                </c:pt>
                <c:pt idx="3">
                  <c:v>16</c:v>
                </c:pt>
                <c:pt idx="4">
                  <c:v>11</c:v>
                </c:pt>
              </c:numCache>
            </c:numRef>
          </c:val>
          <c:smooth val="0"/>
        </c:ser>
        <c:ser>
          <c:idx val="1"/>
          <c:order val="1"/>
          <c:tx>
            <c:strRef>
              <c:f>calcoli!$J$83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calcoli!$D$83:$H$83</c:f>
              <c:numCache>
                <c:ptCount val="5"/>
                <c:pt idx="0">
                  <c:v>0</c:v>
                </c:pt>
                <c:pt idx="1">
                  <c:v>0</c:v>
                </c:pt>
                <c:pt idx="2">
                  <c:v>0</c:v>
                </c:pt>
                <c:pt idx="3">
                  <c:v>6</c:v>
                </c:pt>
                <c:pt idx="4">
                  <c:v>21</c:v>
                </c:pt>
              </c:numCache>
            </c:numRef>
          </c:val>
          <c:smooth val="0"/>
        </c:ser>
        <c:marker val="1"/>
        <c:axId val="47997135"/>
        <c:axId val="29321032"/>
      </c:lineChart>
      <c:catAx>
        <c:axId val="47997135"/>
        <c:scaling>
          <c:orientation val="minMax"/>
        </c:scaling>
        <c:axPos val="b"/>
        <c:delete val="0"/>
        <c:numFmt formatCode="General" sourceLinked="1"/>
        <c:majorTickMark val="out"/>
        <c:minorTickMark val="none"/>
        <c:tickLblPos val="nextTo"/>
        <c:spPr>
          <a:ln w="3175">
            <a:solidFill>
              <a:srgbClr val="B3B3B3"/>
            </a:solidFill>
          </a:ln>
        </c:spPr>
        <c:crossAx val="29321032"/>
        <c:crossesAt val="0"/>
        <c:auto val="1"/>
        <c:lblOffset val="100"/>
        <c:tickLblSkip val="1"/>
        <c:noMultiLvlLbl val="0"/>
      </c:catAx>
      <c:valAx>
        <c:axId val="2932103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7997135"/>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COSTO DELLA RETTA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475"/>
          <c:w val="0.78375"/>
          <c:h val="0.85575"/>
        </c:manualLayout>
      </c:layout>
      <c:lineChart>
        <c:grouping val="standard"/>
        <c:varyColors val="0"/>
        <c:ser>
          <c:idx val="0"/>
          <c:order val="0"/>
          <c:tx>
            <c:strRef>
              <c:f>calcoli!$J$84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calcoli!$D$84:$H$84</c:f>
              <c:numCache>
                <c:ptCount val="5"/>
                <c:pt idx="0">
                  <c:v>0</c:v>
                </c:pt>
                <c:pt idx="1">
                  <c:v>2</c:v>
                </c:pt>
                <c:pt idx="2">
                  <c:v>4</c:v>
                </c:pt>
                <c:pt idx="3">
                  <c:v>11</c:v>
                </c:pt>
                <c:pt idx="4">
                  <c:v>10</c:v>
                </c:pt>
              </c:numCache>
            </c:numRef>
          </c:val>
          <c:smooth val="0"/>
        </c:ser>
        <c:ser>
          <c:idx val="1"/>
          <c:order val="1"/>
          <c:tx>
            <c:strRef>
              <c:f>calcoli!$J$85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calcoli!$D$85:$H$85</c:f>
              <c:numCache>
                <c:ptCount val="5"/>
                <c:pt idx="0">
                  <c:v>0</c:v>
                </c:pt>
                <c:pt idx="1">
                  <c:v>0</c:v>
                </c:pt>
                <c:pt idx="2">
                  <c:v>2</c:v>
                </c:pt>
                <c:pt idx="3">
                  <c:v>9</c:v>
                </c:pt>
                <c:pt idx="4">
                  <c:v>16</c:v>
                </c:pt>
              </c:numCache>
            </c:numRef>
          </c:val>
          <c:smooth val="0"/>
        </c:ser>
        <c:marker val="1"/>
        <c:axId val="62562697"/>
        <c:axId val="26193362"/>
      </c:lineChart>
      <c:catAx>
        <c:axId val="62562697"/>
        <c:scaling>
          <c:orientation val="minMax"/>
        </c:scaling>
        <c:axPos val="b"/>
        <c:delete val="0"/>
        <c:numFmt formatCode="General" sourceLinked="1"/>
        <c:majorTickMark val="out"/>
        <c:minorTickMark val="none"/>
        <c:tickLblPos val="nextTo"/>
        <c:spPr>
          <a:ln w="3175">
            <a:solidFill>
              <a:srgbClr val="B3B3B3"/>
            </a:solidFill>
          </a:ln>
        </c:spPr>
        <c:crossAx val="26193362"/>
        <c:crossesAt val="0"/>
        <c:auto val="1"/>
        <c:lblOffset val="100"/>
        <c:tickLblSkip val="1"/>
        <c:noMultiLvlLbl val="0"/>
      </c:catAx>
      <c:valAx>
        <c:axId val="2619336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2562697"/>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andamento risposte 
c) Per quali motivi avete iscritto 
il Vostro bambino/bambina all'Asilo Nido?
</a:t>
            </a:r>
          </a:p>
        </c:rich>
      </c:tx>
      <c:layout>
        <c:manualLayout>
          <c:xMode val="factor"/>
          <c:yMode val="factor"/>
          <c:x val="-0.04075"/>
          <c:y val="0"/>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2925"/>
          <c:y val="0.22375"/>
          <c:w val="0.91325"/>
          <c:h val="0.72675"/>
        </c:manualLayout>
      </c:layout>
      <c:barChart>
        <c:barDir val="col"/>
        <c:grouping val="clustered"/>
        <c:varyColors val="0"/>
        <c:ser>
          <c:idx val="0"/>
          <c:order val="0"/>
          <c:tx>
            <c:strRef>
              <c:f>calcoli!$D$7</c:f>
              <c:strCache>
                <c:ptCount val="1"/>
                <c:pt idx="0">
                  <c:v>SI</c:v>
                </c:pt>
              </c:strCache>
            </c:strRef>
          </c:tx>
          <c:spPr>
            <a:solidFill>
              <a:srgbClr val="23FF23"/>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calcoli!$D$8:$D$16</c:f>
              <c:numCache>
                <c:ptCount val="9"/>
                <c:pt idx="0">
                  <c:v>7</c:v>
                </c:pt>
                <c:pt idx="1">
                  <c:v>19</c:v>
                </c:pt>
                <c:pt idx="2">
                  <c:v>20</c:v>
                </c:pt>
                <c:pt idx="3">
                  <c:v>9</c:v>
                </c:pt>
                <c:pt idx="4">
                  <c:v>22</c:v>
                </c:pt>
                <c:pt idx="5">
                  <c:v>0</c:v>
                </c:pt>
                <c:pt idx="6">
                  <c:v>6</c:v>
                </c:pt>
                <c:pt idx="7">
                  <c:v>23</c:v>
                </c:pt>
                <c:pt idx="8">
                  <c:v>10</c:v>
                </c:pt>
              </c:numCache>
            </c:numRef>
          </c:val>
        </c:ser>
        <c:ser>
          <c:idx val="1"/>
          <c:order val="1"/>
          <c:tx>
            <c:strRef>
              <c:f>calcoli!$E$7</c:f>
              <c:strCache>
                <c:ptCount val="1"/>
                <c:pt idx="0">
                  <c:v>NO</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calcoli!$E$8:$E$16</c:f>
              <c:numCache>
                <c:ptCount val="9"/>
                <c:pt idx="0">
                  <c:v>8</c:v>
                </c:pt>
                <c:pt idx="1">
                  <c:v>2</c:v>
                </c:pt>
                <c:pt idx="2">
                  <c:v>1</c:v>
                </c:pt>
                <c:pt idx="3">
                  <c:v>7</c:v>
                </c:pt>
                <c:pt idx="4">
                  <c:v>0</c:v>
                </c:pt>
                <c:pt idx="5">
                  <c:v>14</c:v>
                </c:pt>
                <c:pt idx="6">
                  <c:v>11</c:v>
                </c:pt>
                <c:pt idx="7">
                  <c:v>0</c:v>
                </c:pt>
                <c:pt idx="8">
                  <c:v>8</c:v>
                </c:pt>
              </c:numCache>
            </c:numRef>
          </c:val>
        </c:ser>
        <c:ser>
          <c:idx val="2"/>
          <c:order val="2"/>
          <c:tx>
            <c:strRef>
              <c:f>calcoli!$I$7</c:f>
              <c:strCache>
                <c:ptCount val="1"/>
                <c:pt idx="0">
                  <c:v>NON RISPONDE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calcoli!$I$8:$I$16</c:f>
              <c:numCache>
                <c:ptCount val="9"/>
                <c:pt idx="0">
                  <c:v>13</c:v>
                </c:pt>
                <c:pt idx="1">
                  <c:v>7</c:v>
                </c:pt>
                <c:pt idx="2">
                  <c:v>7</c:v>
                </c:pt>
                <c:pt idx="3">
                  <c:v>12</c:v>
                </c:pt>
                <c:pt idx="4">
                  <c:v>6</c:v>
                </c:pt>
                <c:pt idx="5">
                  <c:v>14</c:v>
                </c:pt>
                <c:pt idx="6">
                  <c:v>11</c:v>
                </c:pt>
                <c:pt idx="7">
                  <c:v>5</c:v>
                </c:pt>
                <c:pt idx="8">
                  <c:v>10</c:v>
                </c:pt>
              </c:numCache>
            </c:numRef>
          </c:val>
        </c:ser>
        <c:gapWidth val="100"/>
        <c:axId val="4261961"/>
        <c:axId val="38357650"/>
      </c:barChart>
      <c:catAx>
        <c:axId val="4261961"/>
        <c:scaling>
          <c:orientation val="minMax"/>
        </c:scaling>
        <c:axPos val="b"/>
        <c:delete val="0"/>
        <c:numFmt formatCode="General" sourceLinked="1"/>
        <c:majorTickMark val="out"/>
        <c:minorTickMark val="none"/>
        <c:tickLblPos val="nextTo"/>
        <c:spPr>
          <a:ln w="3175">
            <a:solidFill>
              <a:srgbClr val="B3B3B3"/>
            </a:solidFill>
          </a:ln>
        </c:spPr>
        <c:crossAx val="38357650"/>
        <c:crossesAt val="0"/>
        <c:auto val="1"/>
        <c:lblOffset val="100"/>
        <c:tickLblSkip val="1"/>
        <c:noMultiLvlLbl val="0"/>
      </c:catAx>
      <c:valAx>
        <c:axId val="38357650"/>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crossAx val="4261961"/>
        <c:crossesAt val="1"/>
        <c:crossBetween val="between"/>
        <c:dispUnits/>
        <c:majorUnit val="5"/>
      </c:valAx>
      <c:spPr>
        <a:noFill/>
        <a:ln w="3175">
          <a:solidFill>
            <a:srgbClr val="B3B3B3"/>
          </a:solidFill>
        </a:ln>
      </c:spPr>
    </c:plotArea>
    <c:legend>
      <c:legendPos val="b"/>
      <c:layout>
        <c:manualLayout>
          <c:xMode val="edge"/>
          <c:yMode val="edge"/>
          <c:x val="0.38525"/>
          <c:y val="0.949"/>
          <c:w val="0.227"/>
          <c:h val="0.03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INGRESSO NEL SERVIZIO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3325"/>
          <c:w val="0.78375"/>
          <c:h val="0.87575"/>
        </c:manualLayout>
      </c:layout>
      <c:lineChart>
        <c:grouping val="standard"/>
        <c:varyColors val="0"/>
        <c:ser>
          <c:idx val="0"/>
          <c:order val="0"/>
          <c:tx>
            <c:strRef>
              <c:f>calcoli!$J$86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calcoli!$D$86:$H$86</c:f>
              <c:numCache>
                <c:ptCount val="5"/>
                <c:pt idx="0">
                  <c:v>0</c:v>
                </c:pt>
                <c:pt idx="1">
                  <c:v>0</c:v>
                </c:pt>
                <c:pt idx="2">
                  <c:v>1</c:v>
                </c:pt>
                <c:pt idx="3">
                  <c:v>12</c:v>
                </c:pt>
                <c:pt idx="4">
                  <c:v>14</c:v>
                </c:pt>
              </c:numCache>
            </c:numRef>
          </c:val>
          <c:smooth val="0"/>
        </c:ser>
        <c:ser>
          <c:idx val="1"/>
          <c:order val="1"/>
          <c:tx>
            <c:strRef>
              <c:f>calcoli!$J$87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calcoli!$D$87:$H$87</c:f>
              <c:numCache>
                <c:ptCount val="5"/>
                <c:pt idx="0">
                  <c:v>0</c:v>
                </c:pt>
                <c:pt idx="1">
                  <c:v>0</c:v>
                </c:pt>
                <c:pt idx="2">
                  <c:v>0</c:v>
                </c:pt>
                <c:pt idx="3">
                  <c:v>13</c:v>
                </c:pt>
                <c:pt idx="4">
                  <c:v>14</c:v>
                </c:pt>
              </c:numCache>
            </c:numRef>
          </c:val>
          <c:smooth val="0"/>
        </c:ser>
        <c:marker val="1"/>
        <c:axId val="34413667"/>
        <c:axId val="41287548"/>
      </c:lineChart>
      <c:catAx>
        <c:axId val="34413667"/>
        <c:scaling>
          <c:orientation val="minMax"/>
        </c:scaling>
        <c:axPos val="b"/>
        <c:delete val="0"/>
        <c:numFmt formatCode="General" sourceLinked="1"/>
        <c:majorTickMark val="out"/>
        <c:minorTickMark val="none"/>
        <c:tickLblPos val="nextTo"/>
        <c:spPr>
          <a:ln w="3175">
            <a:solidFill>
              <a:srgbClr val="B3B3B3"/>
            </a:solidFill>
          </a:ln>
        </c:spPr>
        <c:crossAx val="41287548"/>
        <c:crossesAt val="0"/>
        <c:auto val="1"/>
        <c:lblOffset val="100"/>
        <c:tickLblSkip val="1"/>
        <c:noMultiLvlLbl val="0"/>
      </c:catAx>
      <c:valAx>
        <c:axId val="4128754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4413667"/>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USCITA DAL SERVIZIO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325"/>
          <c:y val="0.13625"/>
          <c:w val="0.7945"/>
          <c:h val="0.87"/>
        </c:manualLayout>
      </c:layout>
      <c:lineChart>
        <c:grouping val="standard"/>
        <c:varyColors val="0"/>
        <c:ser>
          <c:idx val="0"/>
          <c:order val="0"/>
          <c:tx>
            <c:strRef>
              <c:f>calcoli!$J$88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calcoli!$D$88:$H$88</c:f>
              <c:numCache>
                <c:ptCount val="5"/>
                <c:pt idx="0">
                  <c:v>0</c:v>
                </c:pt>
                <c:pt idx="1">
                  <c:v>0</c:v>
                </c:pt>
                <c:pt idx="2">
                  <c:v>2</c:v>
                </c:pt>
                <c:pt idx="3">
                  <c:v>13</c:v>
                </c:pt>
                <c:pt idx="4">
                  <c:v>12</c:v>
                </c:pt>
              </c:numCache>
            </c:numRef>
          </c:val>
          <c:smooth val="0"/>
        </c:ser>
        <c:ser>
          <c:idx val="1"/>
          <c:order val="1"/>
          <c:tx>
            <c:strRef>
              <c:f>calcoli!$J$89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calcoli!$D$89:$H$89</c:f>
              <c:numCache>
                <c:ptCount val="5"/>
                <c:pt idx="0">
                  <c:v>0</c:v>
                </c:pt>
                <c:pt idx="1">
                  <c:v>0</c:v>
                </c:pt>
                <c:pt idx="2">
                  <c:v>1</c:v>
                </c:pt>
                <c:pt idx="3">
                  <c:v>13</c:v>
                </c:pt>
                <c:pt idx="4">
                  <c:v>13</c:v>
                </c:pt>
              </c:numCache>
            </c:numRef>
          </c:val>
          <c:smooth val="0"/>
        </c:ser>
        <c:marker val="1"/>
        <c:axId val="36043613"/>
        <c:axId val="55957062"/>
      </c:lineChart>
      <c:catAx>
        <c:axId val="36043613"/>
        <c:scaling>
          <c:orientation val="minMax"/>
        </c:scaling>
        <c:axPos val="b"/>
        <c:delete val="0"/>
        <c:numFmt formatCode="General" sourceLinked="1"/>
        <c:majorTickMark val="out"/>
        <c:minorTickMark val="none"/>
        <c:tickLblPos val="nextTo"/>
        <c:spPr>
          <a:ln w="3175">
            <a:solidFill>
              <a:srgbClr val="B3B3B3"/>
            </a:solidFill>
          </a:ln>
        </c:spPr>
        <c:crossAx val="55957062"/>
        <c:crossesAt val="0"/>
        <c:auto val="1"/>
        <c:lblOffset val="100"/>
        <c:tickLblSkip val="1"/>
        <c:noMultiLvlLbl val="0"/>
      </c:catAx>
      <c:valAx>
        <c:axId val="5595706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6043613"/>
        <c:crossesAt val="1"/>
        <c:crossBetween val="midCat"/>
        <c:dispUnits/>
        <c:majorUnit val="5"/>
      </c:valAx>
      <c:spPr>
        <a:noFill/>
        <a:ln w="3175">
          <a:solidFill>
            <a:srgbClr val="B3B3B3"/>
          </a:solidFill>
        </a:ln>
      </c:spPr>
    </c:plotArea>
    <c:legend>
      <c:legendPos val="r"/>
      <c:layout>
        <c:manualLayout>
          <c:xMode val="edge"/>
          <c:yMode val="edge"/>
          <c:x val="0.831"/>
          <c:y val="0.322"/>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TEMPO DI APERTURA DEL NIDO NEL CORSO DELL'ANNO
Quanto è soddisfatto? Quanto è importante?</a:t>
            </a:r>
          </a:p>
        </c:rich>
      </c:tx>
      <c:layout>
        <c:manualLayout>
          <c:xMode val="factor"/>
          <c:yMode val="factor"/>
          <c:x val="0.001"/>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5"/>
          <c:y val="0.13025"/>
          <c:w val="0.78475"/>
          <c:h val="0.8845"/>
        </c:manualLayout>
      </c:layout>
      <c:lineChart>
        <c:grouping val="standard"/>
        <c:varyColors val="0"/>
        <c:ser>
          <c:idx val="0"/>
          <c:order val="0"/>
          <c:tx>
            <c:strRef>
              <c:f>calcoli!$J$90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calcoli!$D$90:$H$90</c:f>
              <c:numCache>
                <c:ptCount val="5"/>
                <c:pt idx="0">
                  <c:v>0</c:v>
                </c:pt>
                <c:pt idx="1">
                  <c:v>1</c:v>
                </c:pt>
                <c:pt idx="2">
                  <c:v>0</c:v>
                </c:pt>
                <c:pt idx="3">
                  <c:v>14</c:v>
                </c:pt>
                <c:pt idx="4">
                  <c:v>12</c:v>
                </c:pt>
              </c:numCache>
            </c:numRef>
          </c:val>
          <c:smooth val="0"/>
        </c:ser>
        <c:ser>
          <c:idx val="1"/>
          <c:order val="1"/>
          <c:tx>
            <c:strRef>
              <c:f>calcoli!$J$91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calcoli!$D$91:$H$91</c:f>
              <c:numCache>
                <c:ptCount val="5"/>
                <c:pt idx="0">
                  <c:v>0</c:v>
                </c:pt>
                <c:pt idx="1">
                  <c:v>0</c:v>
                </c:pt>
                <c:pt idx="2">
                  <c:v>0</c:v>
                </c:pt>
                <c:pt idx="3">
                  <c:v>14</c:v>
                </c:pt>
                <c:pt idx="4">
                  <c:v>13</c:v>
                </c:pt>
              </c:numCache>
            </c:numRef>
          </c:val>
          <c:smooth val="0"/>
        </c:ser>
        <c:marker val="1"/>
        <c:axId val="33851511"/>
        <c:axId val="36228144"/>
      </c:lineChart>
      <c:catAx>
        <c:axId val="33851511"/>
        <c:scaling>
          <c:orientation val="minMax"/>
        </c:scaling>
        <c:axPos val="b"/>
        <c:delete val="0"/>
        <c:numFmt formatCode="General" sourceLinked="1"/>
        <c:majorTickMark val="out"/>
        <c:minorTickMark val="none"/>
        <c:tickLblPos val="nextTo"/>
        <c:spPr>
          <a:ln w="3175">
            <a:solidFill>
              <a:srgbClr val="B3B3B3"/>
            </a:solidFill>
          </a:ln>
        </c:spPr>
        <c:crossAx val="36228144"/>
        <c:crossesAt val="0"/>
        <c:auto val="1"/>
        <c:lblOffset val="100"/>
        <c:tickLblSkip val="1"/>
        <c:noMultiLvlLbl val="0"/>
      </c:catAx>
      <c:valAx>
        <c:axId val="3622814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3851511"/>
        <c:crossesAt val="1"/>
        <c:crossBetween val="midCat"/>
        <c:dispUnits/>
        <c:majorUnit val="5"/>
      </c:valAx>
      <c:spPr>
        <a:noFill/>
        <a:ln w="3175">
          <a:solidFill>
            <a:srgbClr val="B3B3B3"/>
          </a:solidFill>
        </a:ln>
      </c:spPr>
    </c:plotArea>
    <c:legend>
      <c:legendPos val="r"/>
      <c:layout>
        <c:manualLayout>
          <c:xMode val="edge"/>
          <c:yMode val="edge"/>
          <c:x val="0.831"/>
          <c:y val="0.3205"/>
          <c:w val="0.168"/>
          <c:h val="0.0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 COME VALUTATE COMPLESSIVAMENTE L'ESPERIENZA 
DEL VOSTRO BAMBINO/A ALL'ASILO NIDO? 
  MEDIA VALORI = 9,37</a:t>
            </a:r>
          </a:p>
        </c:rich>
      </c:tx>
      <c:layout>
        <c:manualLayout>
          <c:xMode val="factor"/>
          <c:yMode val="factor"/>
          <c:x val="-0.02275"/>
          <c:y val="-0.00225"/>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4725"/>
          <c:y val="0.202"/>
          <c:w val="0.8705"/>
          <c:h val="0.74125"/>
        </c:manualLayout>
      </c:layout>
      <c:barChart>
        <c:barDir val="col"/>
        <c:grouping val="clustered"/>
        <c:varyColors val="0"/>
        <c:ser>
          <c:idx val="0"/>
          <c:order val="0"/>
          <c:tx>
            <c:strRef>
              <c:f>questionari!$C$89</c:f>
              <c:strCache>
                <c:ptCount val="1"/>
                <c:pt idx="0">
                  <c:v>Come valutate complessivamente l'esperienza del Vostro bambino all'Asilo Nido? Da (1= pessima) a (10= ottima)</c:v>
                </c:pt>
              </c:strCache>
            </c:strRef>
          </c:tx>
          <c:spPr>
            <a:gradFill rotWithShape="1">
              <a:gsLst>
                <a:gs pos="0">
                  <a:srgbClr val="FFFF00"/>
                </a:gs>
                <a:gs pos="100000">
                  <a:srgbClr val="800000"/>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gradFill rotWithShape="1">
                <a:gsLst>
                  <a:gs pos="0">
                    <a:srgbClr val="FFFF00"/>
                  </a:gs>
                  <a:gs pos="100000">
                    <a:srgbClr val="800000"/>
                  </a:gs>
                </a:gsLst>
                <a:path path="rect">
                  <a:fillToRect l="50000" t="50000" r="50000" b="50000"/>
                </a:path>
              </a:gradFill>
              <a:ln w="3175">
                <a:noFill/>
              </a:ln>
            </c:spPr>
          </c:dPt>
          <c:dLbls>
            <c:numFmt formatCode="General" sourceLinked="1"/>
            <c:spPr>
              <a:solidFill>
                <a:srgbClr val="FFFFFF"/>
              </a:solidFill>
              <a:ln w="3175">
                <a:noFill/>
              </a:ln>
            </c:spPr>
            <c:showLegendKey val="0"/>
            <c:showVal val="1"/>
            <c:showBubbleSize val="0"/>
            <c:showCatName val="0"/>
            <c:showSerName val="0"/>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calcoli!$D$95:$L$95</c:f>
              <c:numCache>
                <c:ptCount val="9"/>
                <c:pt idx="0">
                  <c:v>0</c:v>
                </c:pt>
                <c:pt idx="1">
                  <c:v>0</c:v>
                </c:pt>
                <c:pt idx="2">
                  <c:v>0</c:v>
                </c:pt>
                <c:pt idx="3">
                  <c:v>0</c:v>
                </c:pt>
                <c:pt idx="4">
                  <c:v>0</c:v>
                </c:pt>
                <c:pt idx="5">
                  <c:v>0</c:v>
                </c:pt>
                <c:pt idx="6">
                  <c:v>4</c:v>
                </c:pt>
                <c:pt idx="7">
                  <c:v>7</c:v>
                </c:pt>
                <c:pt idx="8">
                  <c:v>16</c:v>
                </c:pt>
              </c:numCache>
            </c:numRef>
          </c:val>
        </c:ser>
        <c:gapWidth val="100"/>
        <c:axId val="57617841"/>
        <c:axId val="48798522"/>
      </c:barChart>
      <c:lineChart>
        <c:grouping val="standard"/>
        <c:varyColors val="0"/>
        <c:ser>
          <c:idx val="0"/>
          <c:order val="1"/>
          <c:tx>
            <c:strRef>
              <c:f>calcoli!$M$98</c:f>
              <c:strCache>
                <c:ptCount val="1"/>
                <c:pt idx="0">
                  <c:v/>
                </c:pt>
              </c:strCache>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1"/>
            <c:showBubbleSize val="0"/>
            <c:showCatName val="0"/>
            <c:showSerName val="0"/>
            <c:showLeaderLines val="1"/>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calcoli!$M$99</c:f>
              <c:numCache>
                <c:ptCount val="1"/>
                <c:pt idx="0">
                  <c:v>9.366666666666667</c:v>
                </c:pt>
              </c:numCache>
            </c:numRef>
          </c:val>
          <c:smooth val="0"/>
        </c:ser>
        <c:axId val="57617841"/>
        <c:axId val="48798522"/>
      </c:lineChart>
      <c:catAx>
        <c:axId val="57617841"/>
        <c:scaling>
          <c:orientation val="minMax"/>
        </c:scaling>
        <c:axPos val="b"/>
        <c:delete val="0"/>
        <c:numFmt formatCode="General" sourceLinked="1"/>
        <c:majorTickMark val="out"/>
        <c:minorTickMark val="none"/>
        <c:tickLblPos val="nextTo"/>
        <c:spPr>
          <a:ln w="3175">
            <a:solidFill>
              <a:srgbClr val="B3B3B3"/>
            </a:solidFill>
          </a:ln>
        </c:spPr>
        <c:crossAx val="48798522"/>
        <c:crossesAt val="0"/>
        <c:auto val="1"/>
        <c:lblOffset val="100"/>
        <c:tickLblSkip val="1"/>
        <c:noMultiLvlLbl val="0"/>
      </c:catAx>
      <c:valAx>
        <c:axId val="4879852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7617841"/>
        <c:crossesAt val="1"/>
        <c:crossBetween val="between"/>
        <c:dispUnits/>
        <c:majorUnit val="3"/>
      </c:valAx>
      <c:spPr>
        <a:noFill/>
        <a:ln w="3175">
          <a:solidFill>
            <a:srgbClr val="B3B3B3"/>
          </a:solidFill>
        </a:ln>
      </c:spPr>
    </c:plotArea>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 COME VALUTATE COMPLESSIVAMENTE IL SERVIZIO OFFERTO DALL'ASILO NIDO? 
 MEDIA VALORI = 9,30</a:t>
            </a:r>
          </a:p>
        </c:rich>
      </c:tx>
      <c:layout>
        <c:manualLayout>
          <c:xMode val="factor"/>
          <c:yMode val="factor"/>
          <c:x val="-0.02275"/>
          <c:y val="-0.00225"/>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4725"/>
          <c:y val="0.199"/>
          <c:w val="0.8705"/>
          <c:h val="0.74325"/>
        </c:manualLayout>
      </c:layout>
      <c:barChart>
        <c:barDir val="col"/>
        <c:grouping val="clustered"/>
        <c:varyColors val="0"/>
        <c:ser>
          <c:idx val="0"/>
          <c:order val="0"/>
          <c:spPr>
            <a:gradFill rotWithShape="1">
              <a:gsLst>
                <a:gs pos="0">
                  <a:srgbClr val="FFFF00"/>
                </a:gs>
                <a:gs pos="100000">
                  <a:srgbClr val="800000"/>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calcoli!$D$96:$L$96</c:f>
              <c:numCache>
                <c:ptCount val="9"/>
                <c:pt idx="0">
                  <c:v>0</c:v>
                </c:pt>
                <c:pt idx="1">
                  <c:v>0</c:v>
                </c:pt>
                <c:pt idx="2">
                  <c:v>0</c:v>
                </c:pt>
                <c:pt idx="3">
                  <c:v>0</c:v>
                </c:pt>
                <c:pt idx="4">
                  <c:v>0</c:v>
                </c:pt>
                <c:pt idx="5">
                  <c:v>1</c:v>
                </c:pt>
                <c:pt idx="6">
                  <c:v>7</c:v>
                </c:pt>
                <c:pt idx="7">
                  <c:v>5</c:v>
                </c:pt>
                <c:pt idx="8">
                  <c:v>14</c:v>
                </c:pt>
              </c:numCache>
            </c:numRef>
          </c:val>
        </c:ser>
        <c:gapWidth val="100"/>
        <c:axId val="36533515"/>
        <c:axId val="60366180"/>
      </c:barChart>
      <c:lineChart>
        <c:grouping val="standard"/>
        <c:varyColors val="0"/>
        <c:ser>
          <c:idx val="0"/>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1"/>
            <c:showBubbleSize val="0"/>
            <c:showCatName val="0"/>
            <c:showSerName val="0"/>
            <c:showLeaderLines val="1"/>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calcoli!$M$100</c:f>
              <c:numCache>
                <c:ptCount val="1"/>
                <c:pt idx="0">
                  <c:v>9.299999999999999</c:v>
                </c:pt>
              </c:numCache>
            </c:numRef>
          </c:val>
          <c:smooth val="0"/>
        </c:ser>
        <c:axId val="36533515"/>
        <c:axId val="60366180"/>
      </c:lineChart>
      <c:catAx>
        <c:axId val="36533515"/>
        <c:scaling>
          <c:orientation val="minMax"/>
        </c:scaling>
        <c:axPos val="b"/>
        <c:delete val="0"/>
        <c:numFmt formatCode="General" sourceLinked="1"/>
        <c:majorTickMark val="out"/>
        <c:minorTickMark val="none"/>
        <c:tickLblPos val="nextTo"/>
        <c:spPr>
          <a:ln w="3175">
            <a:solidFill>
              <a:srgbClr val="B3B3B3"/>
            </a:solidFill>
          </a:ln>
        </c:spPr>
        <c:crossAx val="60366180"/>
        <c:crossesAt val="0"/>
        <c:auto val="1"/>
        <c:lblOffset val="100"/>
        <c:tickLblSkip val="1"/>
        <c:noMultiLvlLbl val="0"/>
      </c:catAx>
      <c:valAx>
        <c:axId val="60366180"/>
        <c:scaling>
          <c:orientation val="minMax"/>
          <c:max val="30"/>
        </c:scaling>
        <c:axPos val="l"/>
        <c:majorGridlines>
          <c:spPr>
            <a:ln w="3175">
              <a:solidFill>
                <a:srgbClr val="B3B3B3"/>
              </a:solidFill>
            </a:ln>
          </c:spPr>
        </c:majorGridlines>
        <c:minorGridlines>
          <c:spPr>
            <a:ln w="3175">
              <a:solidFill>
                <a:srgbClr val="B3B3B3"/>
              </a:solidFill>
            </a:ln>
          </c:spPr>
        </c:minorGridlines>
        <c:delete val="0"/>
        <c:numFmt formatCode="General" sourceLinked="1"/>
        <c:majorTickMark val="out"/>
        <c:minorTickMark val="none"/>
        <c:tickLblPos val="nextTo"/>
        <c:spPr>
          <a:ln w="3175">
            <a:solidFill>
              <a:srgbClr val="B3B3B3"/>
            </a:solidFill>
          </a:ln>
        </c:spPr>
        <c:crossAx val="36533515"/>
        <c:crossesAt val="1"/>
        <c:crossBetween val="between"/>
        <c:dispUnits/>
        <c:majorUnit val="3"/>
        <c:minorUnit val="3"/>
      </c:valAx>
      <c:spPr>
        <a:noFill/>
        <a:ln w="3175">
          <a:solidFill>
            <a:srgbClr val="B3B3B3"/>
          </a:solidFill>
        </a:ln>
      </c:spPr>
    </c:plotArea>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BAMBINO/ BAMBINA  
AVETE ACQUISITO INFORMAZIONI PREVENTIVE?</a:t>
            </a:r>
          </a:p>
        </c:rich>
      </c:tx>
      <c:layout>
        <c:manualLayout>
          <c:xMode val="factor"/>
          <c:yMode val="factor"/>
          <c:x val="-0.0025"/>
          <c:y val="0.01375"/>
        </c:manualLayout>
      </c:layout>
      <c:spPr>
        <a:gradFill rotWithShape="1">
          <a:gsLst>
            <a:gs pos="0">
              <a:srgbClr val="FFFF66"/>
            </a:gs>
            <a:gs pos="100000">
              <a:srgbClr val="996633"/>
            </a:gs>
          </a:gsLst>
          <a:lin ang="2700000" scaled="1"/>
        </a:gradFill>
        <a:ln w="3175">
          <a:solidFill>
            <a:srgbClr val="000000"/>
          </a:solidFill>
        </a:ln>
      </c:spPr>
    </c:title>
    <c:view3D>
      <c:rotX val="28"/>
      <c:hPercent val="100"/>
      <c:rotY val="0"/>
      <c:depthPercent val="100"/>
      <c:rAngAx val="1"/>
    </c:view3D>
    <c:plotArea>
      <c:layout>
        <c:manualLayout>
          <c:xMode val="edge"/>
          <c:yMode val="edge"/>
          <c:x val="0.13725"/>
          <c:y val="0.29175"/>
          <c:w val="0.651"/>
          <c:h val="0.61475"/>
        </c:manualLayout>
      </c:layout>
      <c:pie3DChart>
        <c:varyColors val="1"/>
        <c:ser>
          <c:idx val="0"/>
          <c:order val="0"/>
          <c:spPr>
            <a:solidFill>
              <a:srgbClr val="579D1C"/>
            </a:solidFill>
            <a:ln w="3175">
              <a:noFill/>
            </a:ln>
          </c:spPr>
          <c:explosion val="17"/>
          <c:extLst>
            <c:ext xmlns:c14="http://schemas.microsoft.com/office/drawing/2007/8/2/chart" uri="{6F2FDCE9-48DA-4B69-8628-5D25D57E5C99}">
              <c14:invertSolidFillFmt>
                <c14:spPr>
                  <a:solidFill>
                    <a:srgbClr val="CCCCCC"/>
                  </a:solidFill>
                </c14:spPr>
              </c14:invertSolidFillFmt>
            </c:ext>
          </c:extLst>
          <c:dPt>
            <c:idx val="0"/>
            <c:spPr>
              <a:solidFill>
                <a:srgbClr val="579D1C"/>
              </a:solidFill>
              <a:ln w="3175">
                <a:noFill/>
              </a:ln>
            </c:spPr>
          </c:dPt>
          <c:dPt>
            <c:idx val="1"/>
            <c:spPr>
              <a:solidFill>
                <a:srgbClr val="FF420E"/>
              </a:solidFill>
              <a:ln w="3175">
                <a:noFill/>
              </a:ln>
            </c:spPr>
          </c:dPt>
          <c:dPt>
            <c:idx val="2"/>
            <c:spPr>
              <a:solidFill>
                <a:srgbClr val="800000"/>
              </a:solidFill>
              <a:ln w="3175">
                <a:noFill/>
              </a:ln>
            </c:spPr>
          </c:dPt>
          <c:dLbls>
            <c:dLbl>
              <c:idx val="0"/>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1"/>
              <c:separator>
</c:separator>
            </c:dLbl>
            <c:dLbl>
              <c:idx val="1"/>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1"/>
              <c:separator>
</c:separator>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0"/>
            <c:showPercent val="1"/>
            <c:separator>
</c:separator>
          </c:dLbls>
          <c:cat>
            <c:strRef>
              <c:f>(calcoli!$D$18:$E$18,calcoli!$I$18)</c:f>
              <c:strCache>
                <c:ptCount val="3"/>
                <c:pt idx="0">
                  <c:v>SI</c:v>
                </c:pt>
                <c:pt idx="1">
                  <c:v>NO</c:v>
                </c:pt>
                <c:pt idx="2">
                  <c:v>NON RISPONDE</c:v>
                </c:pt>
              </c:strCache>
            </c:strRef>
          </c:cat>
          <c:val>
            <c:numRef>
              <c:f>(calcoli!$D$19:$E$19,calcoli!$I$19)</c:f>
              <c:numCache>
                <c:ptCount val="3"/>
                <c:pt idx="0">
                  <c:v>17</c:v>
                </c:pt>
                <c:pt idx="1">
                  <c:v>9</c:v>
                </c:pt>
                <c:pt idx="2">
                  <c:v>2</c:v>
                </c:pt>
              </c:numCache>
            </c:numRef>
          </c:val>
        </c:ser>
      </c:pie3DChart>
      <c:spPr>
        <a:noFill/>
        <a:ln w="3175">
          <a:solidFill>
            <a:srgbClr val="B3B3B3"/>
          </a:solidFill>
        </a:ln>
      </c:spPr>
    </c:plotArea>
    <c:legend>
      <c:legendPos val="r"/>
      <c:layout>
        <c:manualLayout>
          <c:xMode val="edge"/>
          <c:yMode val="edge"/>
          <c:x val="0.82"/>
          <c:y val="0.29675"/>
          <c:w val="0.1565"/>
          <c:h val="0.13175"/>
        </c:manualLayout>
      </c:layout>
      <c:overlay val="0"/>
      <c:spPr>
        <a:gradFill rotWithShape="1">
          <a:gsLst>
            <a:gs pos="0">
              <a:srgbClr val="FFFF66"/>
            </a:gs>
            <a:gs pos="100000">
              <a:srgbClr val="996633"/>
            </a:gs>
          </a:gsLst>
          <a:lin ang="2700000" scaled="1"/>
        </a:gra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Vostro Bambino/Bambina avete acquisito informazioni preventive?
SE AVETE RISPOSTO SI, In che modo?</a:t>
            </a:r>
          </a:p>
        </c:rich>
      </c:tx>
      <c:layout>
        <c:manualLayout>
          <c:xMode val="factor"/>
          <c:yMode val="factor"/>
          <c:x val="-0.01525"/>
          <c:y val="-0.002"/>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275"/>
          <c:y val="0.19"/>
          <c:w val="0.89275"/>
          <c:h val="0.74925"/>
        </c:manualLayout>
      </c:layout>
      <c:barChart>
        <c:barDir val="col"/>
        <c:grouping val="clustered"/>
        <c:varyColors val="0"/>
        <c:ser>
          <c:idx val="0"/>
          <c:order val="0"/>
          <c:tx>
            <c:strRef>
              <c:f>calcoli!$D$18</c:f>
              <c:strCache>
                <c:ptCount val="1"/>
                <c:pt idx="0">
                  <c:v>SI</c:v>
                </c:pt>
              </c:strCache>
            </c:strRef>
          </c:tx>
          <c:spPr>
            <a:solidFill>
              <a:srgbClr val="579D1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calcoli!$C$21:$C$26</c:f>
              <c:strCache>
                <c:ptCount val="6"/>
                <c:pt idx="0">
                  <c:v>ci siamo rivolti agli uffici comunali</c:v>
                </c:pt>
                <c:pt idx="1">
                  <c:v>ci siamo rivolti direttamente all'Asilo Nido</c:v>
                </c:pt>
                <c:pt idx="2">
                  <c:v>ci siamo rivolti a conoscenti</c:v>
                </c:pt>
                <c:pt idx="3">
                  <c:v>abbiamo consultato il sito internet del Comune</c:v>
                </c:pt>
                <c:pt idx="4">
                  <c:v>abbiamo letto la carta servizi </c:v>
                </c:pt>
                <c:pt idx="5">
                  <c:v>abbiamo partecipato alla “giornata aperta” dell'Asilo Nido</c:v>
                </c:pt>
              </c:strCache>
            </c:strRef>
          </c:cat>
          <c:val>
            <c:numRef>
              <c:f>calcoli!$D$21:$D$26</c:f>
              <c:numCache>
                <c:ptCount val="6"/>
                <c:pt idx="0">
                  <c:v>8</c:v>
                </c:pt>
                <c:pt idx="1">
                  <c:v>11</c:v>
                </c:pt>
                <c:pt idx="2">
                  <c:v>8</c:v>
                </c:pt>
                <c:pt idx="3">
                  <c:v>9</c:v>
                </c:pt>
                <c:pt idx="4">
                  <c:v>12</c:v>
                </c:pt>
                <c:pt idx="5">
                  <c:v>13</c:v>
                </c:pt>
              </c:numCache>
            </c:numRef>
          </c:val>
        </c:ser>
        <c:ser>
          <c:idx val="1"/>
          <c:order val="1"/>
          <c:tx>
            <c:strRef>
              <c:f>calcoli!$E$18</c:f>
              <c:strCache>
                <c:ptCount val="1"/>
                <c:pt idx="0">
                  <c:v>NO</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calcoli!$C$21:$C$26</c:f>
              <c:strCache>
                <c:ptCount val="6"/>
                <c:pt idx="0">
                  <c:v>ci siamo rivolti agli uffici comunali</c:v>
                </c:pt>
                <c:pt idx="1">
                  <c:v>ci siamo rivolti direttamente all'Asilo Nido</c:v>
                </c:pt>
                <c:pt idx="2">
                  <c:v>ci siamo rivolti a conoscenti</c:v>
                </c:pt>
                <c:pt idx="3">
                  <c:v>abbiamo consultato il sito internet del Comune</c:v>
                </c:pt>
                <c:pt idx="4">
                  <c:v>abbiamo letto la carta servizi </c:v>
                </c:pt>
                <c:pt idx="5">
                  <c:v>abbiamo partecipato alla “giornata aperta” dell'Asilo Nido</c:v>
                </c:pt>
              </c:strCache>
            </c:strRef>
          </c:cat>
          <c:val>
            <c:numRef>
              <c:f>calcoli!$E$21:$E$26</c:f>
              <c:numCache>
                <c:ptCount val="6"/>
                <c:pt idx="0">
                  <c:v>8</c:v>
                </c:pt>
                <c:pt idx="1">
                  <c:v>8</c:v>
                </c:pt>
                <c:pt idx="2">
                  <c:v>7</c:v>
                </c:pt>
                <c:pt idx="3">
                  <c:v>9</c:v>
                </c:pt>
                <c:pt idx="4">
                  <c:v>6</c:v>
                </c:pt>
                <c:pt idx="5">
                  <c:v>7</c:v>
                </c:pt>
              </c:numCache>
            </c:numRef>
          </c:val>
        </c:ser>
        <c:gapWidth val="100"/>
        <c:axId val="9674531"/>
        <c:axId val="19961916"/>
      </c:barChart>
      <c:catAx>
        <c:axId val="9674531"/>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9961916"/>
        <c:crossesAt val="0"/>
        <c:auto val="1"/>
        <c:lblOffset val="100"/>
        <c:tickLblSkip val="1"/>
        <c:noMultiLvlLbl val="0"/>
      </c:catAx>
      <c:valAx>
        <c:axId val="1996191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9674531"/>
        <c:crossesAt val="1"/>
        <c:crossBetween val="between"/>
        <c:dispUnits/>
        <c:majorUnit val="5"/>
      </c:valAx>
      <c:spPr>
        <a:noFill/>
        <a:ln w="3175">
          <a:solidFill>
            <a:srgbClr val="B3B3B3"/>
          </a:solidFill>
        </a:ln>
      </c:spPr>
    </c:plotArea>
    <c:legend>
      <c:legendPos val="r"/>
      <c:layout>
        <c:manualLayout>
          <c:xMode val="edge"/>
          <c:yMode val="edge"/>
          <c:x val="0.94975"/>
          <c:y val="0.5275"/>
          <c:w val="0.0455"/>
          <c:h val="0.080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 risposte (Si / No) sui 6 quesiiti proposti</a:t>
            </a:r>
          </a:p>
        </c:rich>
      </c:tx>
      <c:layout>
        <c:manualLayout>
          <c:xMode val="factor"/>
          <c:yMode val="factor"/>
          <c:x val="0.0025"/>
          <c:y val="0"/>
        </c:manualLayout>
      </c:layout>
      <c:spPr>
        <a:gradFill rotWithShape="1">
          <a:gsLst>
            <a:gs pos="0">
              <a:srgbClr val="FFFF66"/>
            </a:gs>
            <a:gs pos="100000">
              <a:srgbClr val="996633"/>
            </a:gs>
          </a:gsLst>
          <a:lin ang="2700000" scaled="1"/>
        </a:gradFill>
        <a:ln w="3175">
          <a:solidFill>
            <a:srgbClr val="000000"/>
          </a:solidFill>
        </a:ln>
      </c:spPr>
    </c:title>
    <c:view3D>
      <c:rotX val="30"/>
      <c:hPercent val="100"/>
      <c:rotY val="0"/>
      <c:depthPercent val="100"/>
      <c:rAngAx val="1"/>
    </c:view3D>
    <c:plotArea>
      <c:layout>
        <c:manualLayout>
          <c:xMode val="edge"/>
          <c:yMode val="edge"/>
          <c:x val="0.1065"/>
          <c:y val="0.3795"/>
          <c:w val="0.7345"/>
          <c:h val="0.5655"/>
        </c:manualLayout>
      </c:layout>
      <c:pie3DChart>
        <c:varyColors val="1"/>
        <c:ser>
          <c:idx val="0"/>
          <c:order val="0"/>
          <c:spPr>
            <a:solidFill>
              <a:srgbClr val="004586"/>
            </a:solidFill>
            <a:ln w="3175">
              <a:noFill/>
            </a:ln>
          </c:spPr>
          <c:explosion val="34"/>
          <c:extLst>
            <c:ext xmlns:c14="http://schemas.microsoft.com/office/drawing/2007/8/2/chart" uri="{6F2FDCE9-48DA-4B69-8628-5D25D57E5C99}">
              <c14:invertSolidFillFmt>
                <c14:spPr>
                  <a:solidFill>
                    <a:srgbClr val="CCCCCC"/>
                  </a:solidFill>
                </c14:spPr>
              </c14:invertSolidFillFmt>
            </c:ext>
          </c:extLst>
          <c:dPt>
            <c:idx val="0"/>
            <c:explosion val="16"/>
            <c:spPr>
              <a:solidFill>
                <a:srgbClr val="004586"/>
              </a:solidFill>
              <a:ln w="3175">
                <a:noFill/>
              </a:ln>
            </c:spPr>
          </c:dPt>
          <c:dPt>
            <c:idx val="1"/>
            <c:explosion val="4"/>
            <c:spPr>
              <a:solidFill>
                <a:srgbClr val="FF420E"/>
              </a:solidFill>
              <a:ln w="3175">
                <a:noFill/>
              </a:ln>
            </c:spPr>
          </c:dPt>
          <c:dLbls>
            <c:dLbl>
              <c:idx val="0"/>
              <c:layout>
                <c:manualLayout>
                  <c:x val="0"/>
                  <c:y val="0"/>
                </c:manualLayout>
              </c:layout>
              <c:txPr>
                <a:bodyPr vert="horz" rot="0" anchor="ctr"/>
                <a:lstStyle/>
                <a:p>
                  <a:pPr algn="ctr">
                    <a:defRPr lang="en-US" cap="none" sz="1400" b="1" i="0" u="none" baseline="0">
                      <a:solidFill>
                        <a:srgbClr val="00808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400" b="1" i="0" u="none" baseline="0">
                      <a:solidFill>
                        <a:srgbClr val="8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calcoli!$D$18:$E$18</c:f>
              <c:strCache>
                <c:ptCount val="2"/>
                <c:pt idx="0">
                  <c:v>SI</c:v>
                </c:pt>
                <c:pt idx="1">
                  <c:v>NO</c:v>
                </c:pt>
              </c:strCache>
            </c:strRef>
          </c:cat>
          <c:val>
            <c:numRef>
              <c:f>calcoli!$G$21:$H$21</c:f>
              <c:numCache>
                <c:ptCount val="2"/>
                <c:pt idx="0">
                  <c:v>61</c:v>
                </c:pt>
                <c:pt idx="1">
                  <c:v>45</c:v>
                </c:pt>
              </c:numCache>
            </c:numRef>
          </c:val>
        </c:ser>
      </c:pie3DChart>
      <c:spPr>
        <a:noFill/>
        <a:ln w="3175">
          <a:solidFill>
            <a:srgbClr val="B3B3B3"/>
          </a:solidFill>
        </a:ln>
      </c:spPr>
    </c:plotArea>
    <c:legend>
      <c:legendPos val="r"/>
      <c:layout>
        <c:manualLayout>
          <c:xMode val="edge"/>
          <c:yMode val="edge"/>
          <c:x val="0.89725"/>
          <c:y val="0.69925"/>
          <c:w val="0.093"/>
          <c:h val="0.124"/>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numero assoluto dei (Si / No) sui 6 quesiiti proposti</a:t>
            </a:r>
          </a:p>
        </c:rich>
      </c:tx>
      <c:layout>
        <c:manualLayout>
          <c:xMode val="factor"/>
          <c:yMode val="factor"/>
          <c:x val="0.00475"/>
          <c:y val="0"/>
        </c:manualLayout>
      </c:layout>
      <c:spPr>
        <a:gradFill rotWithShape="1">
          <a:gsLst>
            <a:gs pos="0">
              <a:srgbClr val="FFFF66"/>
            </a:gs>
            <a:gs pos="100000">
              <a:srgbClr val="996633"/>
            </a:gs>
          </a:gsLst>
          <a:lin ang="2700000" scaled="1"/>
        </a:gradFill>
        <a:ln w="3175">
          <a:solidFill>
            <a:srgbClr val="000000"/>
          </a:solidFill>
        </a:ln>
      </c:spPr>
    </c:title>
    <c:view3D>
      <c:rotX val="30"/>
      <c:hPercent val="100"/>
      <c:rotY val="0"/>
      <c:depthPercent val="100"/>
      <c:rAngAx val="1"/>
    </c:view3D>
    <c:plotArea>
      <c:layout>
        <c:manualLayout>
          <c:xMode val="edge"/>
          <c:yMode val="edge"/>
          <c:x val="0.08525"/>
          <c:y val="0.3575"/>
          <c:w val="0.7805"/>
          <c:h val="0.60275"/>
        </c:manualLayout>
      </c:layout>
      <c:pie3DChart>
        <c:varyColors val="1"/>
        <c:ser>
          <c:idx val="0"/>
          <c:order val="0"/>
          <c:spPr>
            <a:solidFill>
              <a:srgbClr val="004586"/>
            </a:solidFill>
            <a:ln w="3175">
              <a:noFill/>
            </a:ln>
          </c:spPr>
          <c:explosion val="50"/>
          <c:extLst>
            <c:ext xmlns:c14="http://schemas.microsoft.com/office/drawing/2007/8/2/chart" uri="{6F2FDCE9-48DA-4B69-8628-5D25D57E5C99}">
              <c14:invertSolidFillFmt>
                <c14:spPr>
                  <a:solidFill>
                    <a:srgbClr val="CCCCCC"/>
                  </a:solidFill>
                </c14:spPr>
              </c14:invertSolidFillFmt>
            </c:ext>
          </c:extLst>
          <c:dPt>
            <c:idx val="0"/>
            <c:explosion val="19"/>
            <c:spPr>
              <a:solidFill>
                <a:srgbClr val="004586"/>
              </a:solidFill>
              <a:ln w="3175">
                <a:noFill/>
              </a:ln>
            </c:spPr>
          </c:dPt>
          <c:dPt>
            <c:idx val="1"/>
            <c:explosion val="0"/>
            <c:spPr>
              <a:solidFill>
                <a:srgbClr val="FF420E"/>
              </a:solidFill>
              <a:ln w="3175">
                <a:noFill/>
              </a:ln>
            </c:spPr>
          </c:dPt>
          <c:dLbls>
            <c:dLbl>
              <c:idx val="0"/>
              <c:layout>
                <c:manualLayout>
                  <c:x val="0"/>
                  <c:y val="0"/>
                </c:manualLayout>
              </c:layout>
              <c:txPr>
                <a:bodyPr vert="horz" rot="0" anchor="ctr"/>
                <a:lstStyle/>
                <a:p>
                  <a:pPr algn="ctr">
                    <a:defRPr lang="en-US" cap="none" sz="1400" b="1" i="0" u="none" baseline="0">
                      <a:solidFill>
                        <a:srgbClr val="00808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solidFill>
                        <a:srgbClr val="8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cat>
            <c:strRef>
              <c:f>calcoli!$D$18:$E$18</c:f>
              <c:strCache>
                <c:ptCount val="2"/>
                <c:pt idx="0">
                  <c:v>SI</c:v>
                </c:pt>
                <c:pt idx="1">
                  <c:v>NO</c:v>
                </c:pt>
              </c:strCache>
            </c:strRef>
          </c:cat>
          <c:val>
            <c:numRef>
              <c:f>calcoli!$G$21:$H$21</c:f>
              <c:numCache>
                <c:ptCount val="2"/>
                <c:pt idx="0">
                  <c:v>61</c:v>
                </c:pt>
                <c:pt idx="1">
                  <c:v>45</c:v>
                </c:pt>
              </c:numCache>
            </c:numRef>
          </c:val>
        </c:ser>
      </c:pie3DChart>
      <c:spPr>
        <a:noFill/>
        <a:ln w="3175">
          <a:solidFill>
            <a:srgbClr val="B3B3B3"/>
          </a:solidFill>
        </a:ln>
      </c:spPr>
    </c:plotArea>
    <c:legend>
      <c:legendPos val="r"/>
      <c:layout>
        <c:manualLayout>
          <c:xMode val="edge"/>
          <c:yMode val="edge"/>
          <c:x val="0.89975"/>
          <c:y val="0.72025"/>
          <c:w val="0.093"/>
          <c:h val="0.124"/>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a:t>
            </a:r>
            <a:r>
              <a:rPr lang="en-US" cap="none" sz="1200" b="1"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28 ITEMS PER UN TOTALE DI 928 RISPOSTE   
</a:t>
            </a:r>
            <a:r>
              <a:rPr lang="en-US" cap="none" sz="1200" b="1" i="0" u="none" baseline="0">
                <a:solidFill>
                  <a:srgbClr val="000000"/>
                </a:solidFill>
                <a:latin typeface="Arial"/>
                <a:ea typeface="Arial"/>
                <a:cs typeface="Arial"/>
              </a:rPr>
              <a:t>SU ELEMENTI CHE CARATTERIZZANO IL SERVIZIO
</a:t>
            </a:r>
            <a:r>
              <a:rPr lang="en-US" cap="none" sz="1200" b="1" i="0" u="none" baseline="0">
                <a:solidFill>
                  <a:srgbClr val="000000"/>
                </a:solidFill>
                <a:latin typeface="Arial"/>
                <a:ea typeface="Arial"/>
                <a:cs typeface="Arial"/>
              </a:rPr>
              <a:t>QUANTO E' SODDISFATTO? </a:t>
            </a:r>
          </a:p>
        </c:rich>
      </c:tx>
      <c:layout>
        <c:manualLayout>
          <c:xMode val="factor"/>
          <c:yMode val="factor"/>
          <c:x val="-0.00125"/>
          <c:y val="-0.01075"/>
        </c:manualLayout>
      </c:layout>
      <c:spPr>
        <a:gradFill rotWithShape="1">
          <a:gsLst>
            <a:gs pos="0">
              <a:srgbClr val="FFFF66"/>
            </a:gs>
            <a:gs pos="100000">
              <a:srgbClr val="996633"/>
            </a:gs>
          </a:gsLst>
          <a:lin ang="2700000" scaled="1"/>
        </a:gradFill>
        <a:ln w="3175">
          <a:solidFill>
            <a:srgbClr val="000000"/>
          </a:solidFill>
        </a:ln>
      </c:spPr>
    </c:title>
    <c:view3D>
      <c:rotX val="6"/>
      <c:hPercent val="20"/>
      <c:rotY val="10"/>
      <c:depthPercent val="100"/>
      <c:rAngAx val="1"/>
    </c:view3D>
    <c:plotArea>
      <c:layout>
        <c:manualLayout>
          <c:xMode val="edge"/>
          <c:yMode val="edge"/>
          <c:x val="0.017"/>
          <c:y val="0.05375"/>
          <c:w val="0.688"/>
          <c:h val="0.96075"/>
        </c:manualLayout>
      </c:layout>
      <c:bar3DChart>
        <c:barDir val="col"/>
        <c:grouping val="clustered"/>
        <c:varyColors val="0"/>
        <c:ser>
          <c:idx val="0"/>
          <c:order val="0"/>
          <c:tx>
            <c:strRef>
              <c:f>calcoli!$D$27</c:f>
              <c:strCache>
                <c:ptCount val="1"/>
                <c:pt idx="0">
                  <c:v>PER NIENTE </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calcoli!$D$92</c:f>
              <c:numCache>
                <c:ptCount val="1"/>
                <c:pt idx="0">
                  <c:v>0</c:v>
                </c:pt>
              </c:numCache>
            </c:numRef>
          </c:val>
          <c:shape val="cylinder"/>
        </c:ser>
        <c:ser>
          <c:idx val="1"/>
          <c:order val="1"/>
          <c:tx>
            <c:strRef>
              <c:f>calcoli!$E$27</c:f>
              <c:strCache>
                <c:ptCount val="1"/>
                <c:pt idx="0">
                  <c:v>POCO </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calcoli!$E$92</c:f>
              <c:numCache>
                <c:ptCount val="1"/>
                <c:pt idx="0">
                  <c:v>10</c:v>
                </c:pt>
              </c:numCache>
            </c:numRef>
          </c:val>
          <c:shape val="cylinder"/>
        </c:ser>
        <c:ser>
          <c:idx val="2"/>
          <c:order val="2"/>
          <c:tx>
            <c:strRef>
              <c:f>calcoli!$F$27</c:f>
              <c:strCache>
                <c:ptCount val="1"/>
                <c:pt idx="0">
                  <c:v>ABBASTANZA </c:v>
                </c:pt>
              </c:strCache>
            </c:strRef>
          </c:tx>
          <c:spPr>
            <a:solidFill>
              <a:srgbClr val="FFD32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Pt>
            <c:idx val="0"/>
            <c:invertIfNegative val="0"/>
            <c:spPr>
              <a:solidFill>
                <a:srgbClr val="FFD320"/>
              </a:solidFill>
              <a:ln w="3175">
                <a:noFill/>
              </a:ln>
            </c:spPr>
          </c:dP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calcoli!$F$92</c:f>
              <c:numCache>
                <c:ptCount val="1"/>
                <c:pt idx="0">
                  <c:v>24</c:v>
                </c:pt>
              </c:numCache>
            </c:numRef>
          </c:val>
          <c:shape val="cylinder"/>
        </c:ser>
        <c:ser>
          <c:idx val="3"/>
          <c:order val="3"/>
          <c:tx>
            <c:strRef>
              <c:f>calcoli!$G$27</c:f>
              <c:strCache>
                <c:ptCount val="1"/>
                <c:pt idx="0">
                  <c:v>IMPORTANTE</c:v>
                </c:pt>
              </c:strCache>
            </c:strRef>
          </c:tx>
          <c:spPr>
            <a:solidFill>
              <a:srgbClr val="579D1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calcoli!$G$92</c:f>
              <c:numCache>
                <c:ptCount val="1"/>
                <c:pt idx="0">
                  <c:v>420</c:v>
                </c:pt>
              </c:numCache>
            </c:numRef>
          </c:val>
          <c:shape val="cylinder"/>
        </c:ser>
        <c:ser>
          <c:idx val="4"/>
          <c:order val="4"/>
          <c:tx>
            <c:strRef>
              <c:f>calcoli!$H$27</c:f>
              <c:strCache>
                <c:ptCount val="1"/>
                <c:pt idx="0">
                  <c:v>TOTALMENTE /  ASSOLUTAMENTE</c:v>
                </c:pt>
              </c:strCache>
            </c:strRef>
          </c:tx>
          <c:spPr>
            <a:solidFill>
              <a:srgbClr val="7E0021"/>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calcoli!$H$92</c:f>
              <c:numCache>
                <c:ptCount val="1"/>
                <c:pt idx="0">
                  <c:v>410</c:v>
                </c:pt>
              </c:numCache>
            </c:numRef>
          </c:val>
          <c:shape val="cylinder"/>
        </c:ser>
        <c:ser>
          <c:idx val="5"/>
          <c:order val="5"/>
          <c:tx>
            <c:strRef>
              <c:f>calcoli!$I$27</c:f>
              <c:strCache>
                <c:ptCount val="1"/>
                <c:pt idx="0">
                  <c:v>NON RISPONDE</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calcoli!$I$92</c:f>
              <c:numCache>
                <c:ptCount val="1"/>
                <c:pt idx="0">
                  <c:v>32</c:v>
                </c:pt>
              </c:numCache>
            </c:numRef>
          </c:val>
          <c:shape val="cylinder"/>
        </c:ser>
        <c:shape val="box"/>
        <c:axId val="45439517"/>
        <c:axId val="6302470"/>
      </c:bar3DChart>
      <c:catAx>
        <c:axId val="45439517"/>
        <c:scaling>
          <c:orientation val="minMax"/>
        </c:scaling>
        <c:axPos val="b"/>
        <c:delete val="1"/>
        <c:majorTickMark val="out"/>
        <c:minorTickMark val="none"/>
        <c:tickLblPos val="nextTo"/>
        <c:crossAx val="6302470"/>
        <c:crossesAt val="0"/>
        <c:auto val="1"/>
        <c:lblOffset val="100"/>
        <c:tickLblSkip val="1"/>
        <c:noMultiLvlLbl val="0"/>
      </c:catAx>
      <c:valAx>
        <c:axId val="6302470"/>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5439517"/>
        <c:crossesAt val="1"/>
        <c:crossBetween val="between"/>
        <c:dispUnits/>
        <c:majorUnit val="100"/>
      </c:valAx>
      <c:spPr>
        <a:noFill/>
        <a:ln>
          <a:noFill/>
        </a:ln>
      </c:spPr>
    </c:plotArea>
    <c:legend>
      <c:legendPos val="r"/>
      <c:layout>
        <c:manualLayout>
          <c:xMode val="edge"/>
          <c:yMode val="edge"/>
          <c:x val="0.703"/>
          <c:y val="0.37375"/>
          <c:w val="0.291"/>
          <c:h val="0.4805"/>
        </c:manualLayout>
      </c:layout>
      <c:overlay val="0"/>
      <c:spPr>
        <a:noFill/>
        <a:ln w="3175">
          <a:noFill/>
        </a:ln>
      </c:sp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19050</xdr:rowOff>
    </xdr:from>
    <xdr:to>
      <xdr:col>2</xdr:col>
      <xdr:colOff>676275</xdr:colOff>
      <xdr:row>7</xdr:row>
      <xdr:rowOff>66675</xdr:rowOff>
    </xdr:to>
    <xdr:pic>
      <xdr:nvPicPr>
        <xdr:cNvPr id="1" name="Immagini 1"/>
        <xdr:cNvPicPr preferRelativeResize="1">
          <a:picLocks noChangeAspect="1"/>
        </xdr:cNvPicPr>
      </xdr:nvPicPr>
      <xdr:blipFill>
        <a:blip r:embed="rId1"/>
        <a:stretch>
          <a:fillRect/>
        </a:stretch>
      </xdr:blipFill>
      <xdr:spPr>
        <a:xfrm>
          <a:off x="838200" y="314325"/>
          <a:ext cx="1333500" cy="1123950"/>
        </a:xfrm>
        <a:prstGeom prst="rect">
          <a:avLst/>
        </a:prstGeom>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6</xdr:row>
      <xdr:rowOff>19050</xdr:rowOff>
    </xdr:from>
    <xdr:to>
      <xdr:col>11</xdr:col>
      <xdr:colOff>542925</xdr:colOff>
      <xdr:row>37</xdr:row>
      <xdr:rowOff>19050</xdr:rowOff>
    </xdr:to>
    <xdr:graphicFrame>
      <xdr:nvGraphicFramePr>
        <xdr:cNvPr id="1" name="Grafico 1"/>
        <xdr:cNvGraphicFramePr/>
      </xdr:nvGraphicFramePr>
      <xdr:xfrm>
        <a:off x="133350" y="914400"/>
        <a:ext cx="9058275" cy="4552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9525</xdr:rowOff>
    </xdr:from>
    <xdr:to>
      <xdr:col>11</xdr:col>
      <xdr:colOff>514350</xdr:colOff>
      <xdr:row>37</xdr:row>
      <xdr:rowOff>19050</xdr:rowOff>
    </xdr:to>
    <xdr:graphicFrame>
      <xdr:nvGraphicFramePr>
        <xdr:cNvPr id="1" name="Grafico 1"/>
        <xdr:cNvGraphicFramePr/>
      </xdr:nvGraphicFramePr>
      <xdr:xfrm>
        <a:off x="190500" y="904875"/>
        <a:ext cx="8972550" cy="4562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5</xdr:row>
      <xdr:rowOff>95250</xdr:rowOff>
    </xdr:from>
    <xdr:to>
      <xdr:col>11</xdr:col>
      <xdr:colOff>504825</xdr:colOff>
      <xdr:row>36</xdr:row>
      <xdr:rowOff>152400</xdr:rowOff>
    </xdr:to>
    <xdr:graphicFrame>
      <xdr:nvGraphicFramePr>
        <xdr:cNvPr id="1" name="Grafico 1"/>
        <xdr:cNvGraphicFramePr/>
      </xdr:nvGraphicFramePr>
      <xdr:xfrm>
        <a:off x="190500" y="904875"/>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28575</xdr:rowOff>
    </xdr:from>
    <xdr:to>
      <xdr:col>11</xdr:col>
      <xdr:colOff>514350</xdr:colOff>
      <xdr:row>37</xdr:row>
      <xdr:rowOff>28575</xdr:rowOff>
    </xdr:to>
    <xdr:graphicFrame>
      <xdr:nvGraphicFramePr>
        <xdr:cNvPr id="1" name="Grafico 1"/>
        <xdr:cNvGraphicFramePr/>
      </xdr:nvGraphicFramePr>
      <xdr:xfrm>
        <a:off x="190500" y="952500"/>
        <a:ext cx="8972550" cy="4552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5</xdr:row>
      <xdr:rowOff>95250</xdr:rowOff>
    </xdr:from>
    <xdr:to>
      <xdr:col>11</xdr:col>
      <xdr:colOff>561975</xdr:colOff>
      <xdr:row>38</xdr:row>
      <xdr:rowOff>19050</xdr:rowOff>
    </xdr:to>
    <xdr:graphicFrame>
      <xdr:nvGraphicFramePr>
        <xdr:cNvPr id="1" name="Grafico 1"/>
        <xdr:cNvGraphicFramePr/>
      </xdr:nvGraphicFramePr>
      <xdr:xfrm>
        <a:off x="247650" y="904875"/>
        <a:ext cx="8963025" cy="4724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6</xdr:row>
      <xdr:rowOff>0</xdr:rowOff>
    </xdr:from>
    <xdr:to>
      <xdr:col>11</xdr:col>
      <xdr:colOff>581025</xdr:colOff>
      <xdr:row>37</xdr:row>
      <xdr:rowOff>9525</xdr:rowOff>
    </xdr:to>
    <xdr:graphicFrame>
      <xdr:nvGraphicFramePr>
        <xdr:cNvPr id="1" name="Grafico 1"/>
        <xdr:cNvGraphicFramePr/>
      </xdr:nvGraphicFramePr>
      <xdr:xfrm>
        <a:off x="257175" y="923925"/>
        <a:ext cx="8972550" cy="45624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180975</xdr:colOff>
      <xdr:row>6</xdr:row>
      <xdr:rowOff>0</xdr:rowOff>
    </xdr:from>
    <xdr:to>
      <xdr:col>11</xdr:col>
      <xdr:colOff>504825</xdr:colOff>
      <xdr:row>37</xdr:row>
      <xdr:rowOff>0</xdr:rowOff>
    </xdr:to>
    <xdr:graphicFrame>
      <xdr:nvGraphicFramePr>
        <xdr:cNvPr id="1" name="Grafico 1"/>
        <xdr:cNvGraphicFramePr/>
      </xdr:nvGraphicFramePr>
      <xdr:xfrm>
        <a:off x="180975" y="923925"/>
        <a:ext cx="8972550" cy="4552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6</xdr:row>
      <xdr:rowOff>9525</xdr:rowOff>
    </xdr:from>
    <xdr:to>
      <xdr:col>11</xdr:col>
      <xdr:colOff>476250</xdr:colOff>
      <xdr:row>37</xdr:row>
      <xdr:rowOff>9525</xdr:rowOff>
    </xdr:to>
    <xdr:graphicFrame>
      <xdr:nvGraphicFramePr>
        <xdr:cNvPr id="1" name="Grafico 1"/>
        <xdr:cNvGraphicFramePr/>
      </xdr:nvGraphicFramePr>
      <xdr:xfrm>
        <a:off x="161925" y="933450"/>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5</xdr:row>
      <xdr:rowOff>85725</xdr:rowOff>
    </xdr:from>
    <xdr:to>
      <xdr:col>11</xdr:col>
      <xdr:colOff>552450</xdr:colOff>
      <xdr:row>36</xdr:row>
      <xdr:rowOff>142875</xdr:rowOff>
    </xdr:to>
    <xdr:graphicFrame>
      <xdr:nvGraphicFramePr>
        <xdr:cNvPr id="1" name="Grafico 1"/>
        <xdr:cNvGraphicFramePr/>
      </xdr:nvGraphicFramePr>
      <xdr:xfrm>
        <a:off x="238125" y="895350"/>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5</xdr:row>
      <xdr:rowOff>85725</xdr:rowOff>
    </xdr:from>
    <xdr:to>
      <xdr:col>11</xdr:col>
      <xdr:colOff>581025</xdr:colOff>
      <xdr:row>36</xdr:row>
      <xdr:rowOff>142875</xdr:rowOff>
    </xdr:to>
    <xdr:graphicFrame>
      <xdr:nvGraphicFramePr>
        <xdr:cNvPr id="1" name="Grafico 1"/>
        <xdr:cNvGraphicFramePr/>
      </xdr:nvGraphicFramePr>
      <xdr:xfrm>
        <a:off x="257175" y="895350"/>
        <a:ext cx="89725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5</xdr:col>
      <xdr:colOff>228600</xdr:colOff>
      <xdr:row>38</xdr:row>
      <xdr:rowOff>57150</xdr:rowOff>
    </xdr:to>
    <xdr:pic>
      <xdr:nvPicPr>
        <xdr:cNvPr id="1" name="Immagini 2"/>
        <xdr:cNvPicPr preferRelativeResize="1">
          <a:picLocks noChangeAspect="1"/>
        </xdr:cNvPicPr>
      </xdr:nvPicPr>
      <xdr:blipFill>
        <a:blip r:embed="rId1"/>
        <a:stretch>
          <a:fillRect/>
        </a:stretch>
      </xdr:blipFill>
      <xdr:spPr>
        <a:xfrm>
          <a:off x="0" y="9525"/>
          <a:ext cx="4038600" cy="5553075"/>
        </a:xfrm>
        <a:prstGeom prst="rect">
          <a:avLst/>
        </a:prstGeom>
        <a:solidFill>
          <a:srgbClr val="FFFFFF"/>
        </a:solidFill>
        <a:ln w="9525" cmpd="sng">
          <a:noFill/>
        </a:ln>
      </xdr:spPr>
    </xdr:pic>
    <xdr:clientData/>
  </xdr:twoCellAnchor>
  <xdr:twoCellAnchor editAs="absolute">
    <xdr:from>
      <xdr:col>5</xdr:col>
      <xdr:colOff>295275</xdr:colOff>
      <xdr:row>0</xdr:row>
      <xdr:rowOff>47625</xdr:rowOff>
    </xdr:from>
    <xdr:to>
      <xdr:col>10</xdr:col>
      <xdr:colOff>723900</xdr:colOff>
      <xdr:row>38</xdr:row>
      <xdr:rowOff>28575</xdr:rowOff>
    </xdr:to>
    <xdr:pic>
      <xdr:nvPicPr>
        <xdr:cNvPr id="2" name="Immagini 3"/>
        <xdr:cNvPicPr preferRelativeResize="1">
          <a:picLocks noChangeAspect="1"/>
        </xdr:cNvPicPr>
      </xdr:nvPicPr>
      <xdr:blipFill>
        <a:blip r:embed="rId2"/>
        <a:stretch>
          <a:fillRect/>
        </a:stretch>
      </xdr:blipFill>
      <xdr:spPr>
        <a:xfrm>
          <a:off x="4105275" y="47625"/>
          <a:ext cx="4286250" cy="5486400"/>
        </a:xfrm>
        <a:prstGeom prst="rect">
          <a:avLst/>
        </a:prstGeom>
        <a:blipFill>
          <a:blip r:embed=""/>
          <a:srcRect/>
          <a:stretch>
            <a:fillRect/>
          </a:stretch>
        </a:blipFill>
        <a:ln w="9525" cmpd="sng">
          <a:noFill/>
        </a:ln>
      </xdr:spPr>
    </xdr:pic>
    <xdr:clientData/>
  </xdr:twoCellAnchor>
  <xdr:twoCellAnchor editAs="absolute">
    <xdr:from>
      <xdr:col>2</xdr:col>
      <xdr:colOff>400050</xdr:colOff>
      <xdr:row>42</xdr:row>
      <xdr:rowOff>123825</xdr:rowOff>
    </xdr:from>
    <xdr:to>
      <xdr:col>9</xdr:col>
      <xdr:colOff>390525</xdr:colOff>
      <xdr:row>78</xdr:row>
      <xdr:rowOff>85725</xdr:rowOff>
    </xdr:to>
    <xdr:pic>
      <xdr:nvPicPr>
        <xdr:cNvPr id="3" name="Immagini 4"/>
        <xdr:cNvPicPr preferRelativeResize="1">
          <a:picLocks noChangeAspect="1"/>
        </xdr:cNvPicPr>
      </xdr:nvPicPr>
      <xdr:blipFill>
        <a:blip r:embed="rId3"/>
        <a:stretch>
          <a:fillRect/>
        </a:stretch>
      </xdr:blipFill>
      <xdr:spPr>
        <a:xfrm>
          <a:off x="1895475" y="6210300"/>
          <a:ext cx="5391150" cy="5791200"/>
        </a:xfrm>
        <a:prstGeom prst="rect">
          <a:avLst/>
        </a:prstGeom>
        <a:blipFill>
          <a:blip r:embed=""/>
          <a:srcRect/>
          <a:stretch>
            <a:fillRect/>
          </a:stretch>
        </a:blipFill>
        <a:ln w="9525" cmpd="sng">
          <a:noFill/>
        </a:ln>
      </xdr:spPr>
    </xdr:pic>
    <xdr:clientData/>
  </xdr:twoCellAnchor>
  <xdr:twoCellAnchor editAs="absolute">
    <xdr:from>
      <xdr:col>1</xdr:col>
      <xdr:colOff>695325</xdr:colOff>
      <xdr:row>7</xdr:row>
      <xdr:rowOff>19050</xdr:rowOff>
    </xdr:from>
    <xdr:to>
      <xdr:col>2</xdr:col>
      <xdr:colOff>523875</xdr:colOff>
      <xdr:row>7</xdr:row>
      <xdr:rowOff>95250</xdr:rowOff>
    </xdr:to>
    <xdr:sp>
      <xdr:nvSpPr>
        <xdr:cNvPr id="4" name="Rettangolo 4"/>
        <xdr:cNvSpPr>
          <a:spLocks/>
        </xdr:cNvSpPr>
      </xdr:nvSpPr>
      <xdr:spPr>
        <a:xfrm>
          <a:off x="1419225" y="1000125"/>
          <a:ext cx="600075" cy="76200"/>
        </a:xfrm>
        <a:prstGeom prst="rect">
          <a:avLst/>
        </a:prstGeom>
        <a:solidFill>
          <a:srgbClr val="FFFFFF"/>
        </a:solidFill>
        <a:ln w="9525" cmpd="sng">
          <a:noFill/>
        </a:ln>
      </xdr:spPr>
      <xdr:txBody>
        <a:bodyPr vertOverflow="clip" wrap="square" lIns="0" tIns="0" rIns="0" bIns="0" anchor="ctr"/>
        <a:p>
          <a:pPr algn="ctr">
            <a:defRPr/>
          </a:pPr>
          <a:r>
            <a:rPr lang="en-US" cap="none" sz="600" b="0" i="0" u="none" baseline="0">
              <a:solidFill>
                <a:srgbClr val="000000"/>
              </a:solidFill>
            </a:rPr>
            <a:t>17 GIUGNO 2016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600075</xdr:colOff>
      <xdr:row>37</xdr:row>
      <xdr:rowOff>0</xdr:rowOff>
    </xdr:to>
    <xdr:graphicFrame>
      <xdr:nvGraphicFramePr>
        <xdr:cNvPr id="1" name="Grafico 1"/>
        <xdr:cNvGraphicFramePr/>
      </xdr:nvGraphicFramePr>
      <xdr:xfrm>
        <a:off x="276225" y="904875"/>
        <a:ext cx="8972550" cy="45720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6</xdr:row>
      <xdr:rowOff>0</xdr:rowOff>
    </xdr:from>
    <xdr:to>
      <xdr:col>11</xdr:col>
      <xdr:colOff>552450</xdr:colOff>
      <xdr:row>37</xdr:row>
      <xdr:rowOff>9525</xdr:rowOff>
    </xdr:to>
    <xdr:graphicFrame>
      <xdr:nvGraphicFramePr>
        <xdr:cNvPr id="1" name="Grafico 1"/>
        <xdr:cNvGraphicFramePr/>
      </xdr:nvGraphicFramePr>
      <xdr:xfrm>
        <a:off x="238125" y="923925"/>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600075</xdr:colOff>
      <xdr:row>37</xdr:row>
      <xdr:rowOff>0</xdr:rowOff>
    </xdr:to>
    <xdr:graphicFrame>
      <xdr:nvGraphicFramePr>
        <xdr:cNvPr id="1" name="Grafico 1"/>
        <xdr:cNvGraphicFramePr/>
      </xdr:nvGraphicFramePr>
      <xdr:xfrm>
        <a:off x="285750" y="92392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19050</xdr:rowOff>
    </xdr:from>
    <xdr:to>
      <xdr:col>11</xdr:col>
      <xdr:colOff>600075</xdr:colOff>
      <xdr:row>37</xdr:row>
      <xdr:rowOff>19050</xdr:rowOff>
    </xdr:to>
    <xdr:graphicFrame>
      <xdr:nvGraphicFramePr>
        <xdr:cNvPr id="1" name="Grafico 1"/>
        <xdr:cNvGraphicFramePr/>
      </xdr:nvGraphicFramePr>
      <xdr:xfrm>
        <a:off x="285750" y="9429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600075</xdr:colOff>
      <xdr:row>36</xdr:row>
      <xdr:rowOff>142875</xdr:rowOff>
    </xdr:to>
    <xdr:graphicFrame>
      <xdr:nvGraphicFramePr>
        <xdr:cNvPr id="1" name="Grafico 1"/>
        <xdr:cNvGraphicFramePr/>
      </xdr:nvGraphicFramePr>
      <xdr:xfrm>
        <a:off x="2857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600075</xdr:colOff>
      <xdr:row>36</xdr:row>
      <xdr:rowOff>142875</xdr:rowOff>
    </xdr:to>
    <xdr:graphicFrame>
      <xdr:nvGraphicFramePr>
        <xdr:cNvPr id="1" name="Grafico 1"/>
        <xdr:cNvGraphicFramePr/>
      </xdr:nvGraphicFramePr>
      <xdr:xfrm>
        <a:off x="2857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600075</xdr:colOff>
      <xdr:row>37</xdr:row>
      <xdr:rowOff>0</xdr:rowOff>
    </xdr:to>
    <xdr:graphicFrame>
      <xdr:nvGraphicFramePr>
        <xdr:cNvPr id="1" name="Grafico 1"/>
        <xdr:cNvGraphicFramePr/>
      </xdr:nvGraphicFramePr>
      <xdr:xfrm>
        <a:off x="285750" y="92392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590550</xdr:colOff>
      <xdr:row>36</xdr:row>
      <xdr:rowOff>152400</xdr:rowOff>
    </xdr:to>
    <xdr:graphicFrame>
      <xdr:nvGraphicFramePr>
        <xdr:cNvPr id="1" name="Grafico 1"/>
        <xdr:cNvGraphicFramePr/>
      </xdr:nvGraphicFramePr>
      <xdr:xfrm>
        <a:off x="276225" y="904875"/>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6</xdr:row>
      <xdr:rowOff>0</xdr:rowOff>
    </xdr:from>
    <xdr:to>
      <xdr:col>11</xdr:col>
      <xdr:colOff>561975</xdr:colOff>
      <xdr:row>37</xdr:row>
      <xdr:rowOff>0</xdr:rowOff>
    </xdr:to>
    <xdr:graphicFrame>
      <xdr:nvGraphicFramePr>
        <xdr:cNvPr id="1" name="Grafico 1"/>
        <xdr:cNvGraphicFramePr/>
      </xdr:nvGraphicFramePr>
      <xdr:xfrm>
        <a:off x="276225" y="923925"/>
        <a:ext cx="9001125" cy="45529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95250</xdr:rowOff>
    </xdr:from>
    <xdr:to>
      <xdr:col>11</xdr:col>
      <xdr:colOff>638175</xdr:colOff>
      <xdr:row>36</xdr:row>
      <xdr:rowOff>142875</xdr:rowOff>
    </xdr:to>
    <xdr:graphicFrame>
      <xdr:nvGraphicFramePr>
        <xdr:cNvPr id="1" name="Grafico 1"/>
        <xdr:cNvGraphicFramePr/>
      </xdr:nvGraphicFramePr>
      <xdr:xfrm>
        <a:off x="3238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4</xdr:row>
      <xdr:rowOff>85725</xdr:rowOff>
    </xdr:from>
    <xdr:to>
      <xdr:col>5</xdr:col>
      <xdr:colOff>200025</xdr:colOff>
      <xdr:row>35</xdr:row>
      <xdr:rowOff>0</xdr:rowOff>
    </xdr:to>
    <xdr:graphicFrame>
      <xdr:nvGraphicFramePr>
        <xdr:cNvPr id="1" name="Grafico 1"/>
        <xdr:cNvGraphicFramePr/>
      </xdr:nvGraphicFramePr>
      <xdr:xfrm>
        <a:off x="152400" y="723900"/>
        <a:ext cx="3857625" cy="4381500"/>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57150</xdr:colOff>
      <xdr:row>4</xdr:row>
      <xdr:rowOff>76200</xdr:rowOff>
    </xdr:from>
    <xdr:to>
      <xdr:col>10</xdr:col>
      <xdr:colOff>581025</xdr:colOff>
      <xdr:row>35</xdr:row>
      <xdr:rowOff>0</xdr:rowOff>
    </xdr:to>
    <xdr:graphicFrame>
      <xdr:nvGraphicFramePr>
        <xdr:cNvPr id="2" name="Grafico 2"/>
        <xdr:cNvGraphicFramePr/>
      </xdr:nvGraphicFramePr>
      <xdr:xfrm>
        <a:off x="4638675" y="714375"/>
        <a:ext cx="3819525" cy="43910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657225</xdr:colOff>
      <xdr:row>36</xdr:row>
      <xdr:rowOff>142875</xdr:rowOff>
    </xdr:to>
    <xdr:graphicFrame>
      <xdr:nvGraphicFramePr>
        <xdr:cNvPr id="1" name="Grafico 1"/>
        <xdr:cNvGraphicFramePr/>
      </xdr:nvGraphicFramePr>
      <xdr:xfrm>
        <a:off x="34290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295275</xdr:colOff>
      <xdr:row>5</xdr:row>
      <xdr:rowOff>95250</xdr:rowOff>
    </xdr:from>
    <xdr:to>
      <xdr:col>11</xdr:col>
      <xdr:colOff>609600</xdr:colOff>
      <xdr:row>36</xdr:row>
      <xdr:rowOff>142875</xdr:rowOff>
    </xdr:to>
    <xdr:graphicFrame>
      <xdr:nvGraphicFramePr>
        <xdr:cNvPr id="1" name="Grafico 1"/>
        <xdr:cNvGraphicFramePr/>
      </xdr:nvGraphicFramePr>
      <xdr:xfrm>
        <a:off x="2952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66675</xdr:rowOff>
    </xdr:from>
    <xdr:to>
      <xdr:col>11</xdr:col>
      <xdr:colOff>638175</xdr:colOff>
      <xdr:row>36</xdr:row>
      <xdr:rowOff>114300</xdr:rowOff>
    </xdr:to>
    <xdr:graphicFrame>
      <xdr:nvGraphicFramePr>
        <xdr:cNvPr id="1" name="Grafico 1"/>
        <xdr:cNvGraphicFramePr/>
      </xdr:nvGraphicFramePr>
      <xdr:xfrm>
        <a:off x="323850" y="876300"/>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5</xdr:row>
      <xdr:rowOff>95250</xdr:rowOff>
    </xdr:from>
    <xdr:to>
      <xdr:col>11</xdr:col>
      <xdr:colOff>714375</xdr:colOff>
      <xdr:row>36</xdr:row>
      <xdr:rowOff>142875</xdr:rowOff>
    </xdr:to>
    <xdr:graphicFrame>
      <xdr:nvGraphicFramePr>
        <xdr:cNvPr id="1" name="Grafico 1"/>
        <xdr:cNvGraphicFramePr/>
      </xdr:nvGraphicFramePr>
      <xdr:xfrm>
        <a:off x="4000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5</xdr:row>
      <xdr:rowOff>95250</xdr:rowOff>
    </xdr:from>
    <xdr:to>
      <xdr:col>11</xdr:col>
      <xdr:colOff>685800</xdr:colOff>
      <xdr:row>36</xdr:row>
      <xdr:rowOff>142875</xdr:rowOff>
    </xdr:to>
    <xdr:graphicFrame>
      <xdr:nvGraphicFramePr>
        <xdr:cNvPr id="1" name="Grafico 1"/>
        <xdr:cNvGraphicFramePr/>
      </xdr:nvGraphicFramePr>
      <xdr:xfrm>
        <a:off x="3714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5</xdr:row>
      <xdr:rowOff>85725</xdr:rowOff>
    </xdr:from>
    <xdr:to>
      <xdr:col>11</xdr:col>
      <xdr:colOff>695325</xdr:colOff>
      <xdr:row>36</xdr:row>
      <xdr:rowOff>133350</xdr:rowOff>
    </xdr:to>
    <xdr:graphicFrame>
      <xdr:nvGraphicFramePr>
        <xdr:cNvPr id="1" name="Grafico 1"/>
        <xdr:cNvGraphicFramePr/>
      </xdr:nvGraphicFramePr>
      <xdr:xfrm>
        <a:off x="381000" y="895350"/>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657225</xdr:colOff>
      <xdr:row>36</xdr:row>
      <xdr:rowOff>142875</xdr:rowOff>
    </xdr:to>
    <xdr:graphicFrame>
      <xdr:nvGraphicFramePr>
        <xdr:cNvPr id="1" name="Grafico 1"/>
        <xdr:cNvGraphicFramePr/>
      </xdr:nvGraphicFramePr>
      <xdr:xfrm>
        <a:off x="34290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447675</xdr:colOff>
      <xdr:row>5</xdr:row>
      <xdr:rowOff>95250</xdr:rowOff>
    </xdr:from>
    <xdr:to>
      <xdr:col>11</xdr:col>
      <xdr:colOff>762000</xdr:colOff>
      <xdr:row>36</xdr:row>
      <xdr:rowOff>142875</xdr:rowOff>
    </xdr:to>
    <xdr:graphicFrame>
      <xdr:nvGraphicFramePr>
        <xdr:cNvPr id="1" name="Grafico 1"/>
        <xdr:cNvGraphicFramePr/>
      </xdr:nvGraphicFramePr>
      <xdr:xfrm>
        <a:off x="4476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95250</xdr:rowOff>
    </xdr:from>
    <xdr:to>
      <xdr:col>11</xdr:col>
      <xdr:colOff>723900</xdr:colOff>
      <xdr:row>36</xdr:row>
      <xdr:rowOff>142875</xdr:rowOff>
    </xdr:to>
    <xdr:graphicFrame>
      <xdr:nvGraphicFramePr>
        <xdr:cNvPr id="1" name="Grafico 1"/>
        <xdr:cNvGraphicFramePr/>
      </xdr:nvGraphicFramePr>
      <xdr:xfrm>
        <a:off x="4095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6</xdr:row>
      <xdr:rowOff>0</xdr:rowOff>
    </xdr:from>
    <xdr:to>
      <xdr:col>11</xdr:col>
      <xdr:colOff>685800</xdr:colOff>
      <xdr:row>37</xdr:row>
      <xdr:rowOff>0</xdr:rowOff>
    </xdr:to>
    <xdr:graphicFrame>
      <xdr:nvGraphicFramePr>
        <xdr:cNvPr id="1" name="Grafico 1"/>
        <xdr:cNvGraphicFramePr/>
      </xdr:nvGraphicFramePr>
      <xdr:xfrm>
        <a:off x="371475" y="92392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xdr:row>
      <xdr:rowOff>19050</xdr:rowOff>
    </xdr:from>
    <xdr:to>
      <xdr:col>10</xdr:col>
      <xdr:colOff>600075</xdr:colOff>
      <xdr:row>37</xdr:row>
      <xdr:rowOff>9525</xdr:rowOff>
    </xdr:to>
    <xdr:graphicFrame>
      <xdr:nvGraphicFramePr>
        <xdr:cNvPr id="1" name="Grafico 1"/>
        <xdr:cNvGraphicFramePr/>
      </xdr:nvGraphicFramePr>
      <xdr:xfrm>
        <a:off x="133350" y="466725"/>
        <a:ext cx="8343900" cy="49720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5</xdr:row>
      <xdr:rowOff>95250</xdr:rowOff>
    </xdr:from>
    <xdr:to>
      <xdr:col>11</xdr:col>
      <xdr:colOff>733425</xdr:colOff>
      <xdr:row>36</xdr:row>
      <xdr:rowOff>142875</xdr:rowOff>
    </xdr:to>
    <xdr:graphicFrame>
      <xdr:nvGraphicFramePr>
        <xdr:cNvPr id="1" name="Grafico 1"/>
        <xdr:cNvGraphicFramePr/>
      </xdr:nvGraphicFramePr>
      <xdr:xfrm>
        <a:off x="41910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6</xdr:row>
      <xdr:rowOff>19050</xdr:rowOff>
    </xdr:from>
    <xdr:to>
      <xdr:col>11</xdr:col>
      <xdr:colOff>723900</xdr:colOff>
      <xdr:row>37</xdr:row>
      <xdr:rowOff>9525</xdr:rowOff>
    </xdr:to>
    <xdr:graphicFrame>
      <xdr:nvGraphicFramePr>
        <xdr:cNvPr id="1" name="Grafico 1"/>
        <xdr:cNvGraphicFramePr/>
      </xdr:nvGraphicFramePr>
      <xdr:xfrm>
        <a:off x="409575" y="942975"/>
        <a:ext cx="8963025" cy="45434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85725</xdr:rowOff>
    </xdr:from>
    <xdr:to>
      <xdr:col>10</xdr:col>
      <xdr:colOff>533400</xdr:colOff>
      <xdr:row>37</xdr:row>
      <xdr:rowOff>0</xdr:rowOff>
    </xdr:to>
    <xdr:graphicFrame>
      <xdr:nvGraphicFramePr>
        <xdr:cNvPr id="1" name="Grafico 1"/>
        <xdr:cNvGraphicFramePr/>
      </xdr:nvGraphicFramePr>
      <xdr:xfrm>
        <a:off x="409575" y="819150"/>
        <a:ext cx="8001000" cy="45815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6</xdr:row>
      <xdr:rowOff>19050</xdr:rowOff>
    </xdr:from>
    <xdr:to>
      <xdr:col>10</xdr:col>
      <xdr:colOff>542925</xdr:colOff>
      <xdr:row>37</xdr:row>
      <xdr:rowOff>0</xdr:rowOff>
    </xdr:to>
    <xdr:graphicFrame>
      <xdr:nvGraphicFramePr>
        <xdr:cNvPr id="1" name="Grafico 1"/>
        <xdr:cNvGraphicFramePr/>
      </xdr:nvGraphicFramePr>
      <xdr:xfrm>
        <a:off x="419100" y="866775"/>
        <a:ext cx="8001000"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3</xdr:row>
      <xdr:rowOff>19050</xdr:rowOff>
    </xdr:from>
    <xdr:to>
      <xdr:col>10</xdr:col>
      <xdr:colOff>571500</xdr:colOff>
      <xdr:row>37</xdr:row>
      <xdr:rowOff>9525</xdr:rowOff>
    </xdr:to>
    <xdr:graphicFrame>
      <xdr:nvGraphicFramePr>
        <xdr:cNvPr id="1" name="Grafico 1"/>
        <xdr:cNvGraphicFramePr/>
      </xdr:nvGraphicFramePr>
      <xdr:xfrm>
        <a:off x="209550" y="438150"/>
        <a:ext cx="82391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609600</xdr:colOff>
      <xdr:row>3</xdr:row>
      <xdr:rowOff>28575</xdr:rowOff>
    </xdr:from>
    <xdr:to>
      <xdr:col>10</xdr:col>
      <xdr:colOff>95250</xdr:colOff>
      <xdr:row>37</xdr:row>
      <xdr:rowOff>9525</xdr:rowOff>
    </xdr:to>
    <xdr:graphicFrame>
      <xdr:nvGraphicFramePr>
        <xdr:cNvPr id="1" name="Grafico 1"/>
        <xdr:cNvGraphicFramePr/>
      </xdr:nvGraphicFramePr>
      <xdr:xfrm>
        <a:off x="609600" y="447675"/>
        <a:ext cx="7362825" cy="4962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219075</xdr:colOff>
      <xdr:row>3</xdr:row>
      <xdr:rowOff>19050</xdr:rowOff>
    </xdr:from>
    <xdr:to>
      <xdr:col>10</xdr:col>
      <xdr:colOff>561975</xdr:colOff>
      <xdr:row>36</xdr:row>
      <xdr:rowOff>152400</xdr:rowOff>
    </xdr:to>
    <xdr:graphicFrame>
      <xdr:nvGraphicFramePr>
        <xdr:cNvPr id="1" name="Grafico 1"/>
        <xdr:cNvGraphicFramePr/>
      </xdr:nvGraphicFramePr>
      <xdr:xfrm>
        <a:off x="219075" y="561975"/>
        <a:ext cx="8220075" cy="4953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28575</xdr:rowOff>
    </xdr:from>
    <xdr:to>
      <xdr:col>5</xdr:col>
      <xdr:colOff>381000</xdr:colOff>
      <xdr:row>29</xdr:row>
      <xdr:rowOff>152400</xdr:rowOff>
    </xdr:to>
    <xdr:graphicFrame>
      <xdr:nvGraphicFramePr>
        <xdr:cNvPr id="1" name="Grafico 1"/>
        <xdr:cNvGraphicFramePr/>
      </xdr:nvGraphicFramePr>
      <xdr:xfrm>
        <a:off x="123825" y="885825"/>
        <a:ext cx="4067175" cy="3590925"/>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600075</xdr:colOff>
      <xdr:row>5</xdr:row>
      <xdr:rowOff>38100</xdr:rowOff>
    </xdr:from>
    <xdr:to>
      <xdr:col>10</xdr:col>
      <xdr:colOff>609600</xdr:colOff>
      <xdr:row>30</xdr:row>
      <xdr:rowOff>0</xdr:rowOff>
    </xdr:to>
    <xdr:graphicFrame>
      <xdr:nvGraphicFramePr>
        <xdr:cNvPr id="2" name="Grafico 2"/>
        <xdr:cNvGraphicFramePr/>
      </xdr:nvGraphicFramePr>
      <xdr:xfrm>
        <a:off x="4410075" y="895350"/>
        <a:ext cx="4076700" cy="3590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3</xdr:row>
      <xdr:rowOff>95250</xdr:rowOff>
    </xdr:from>
    <xdr:to>
      <xdr:col>10</xdr:col>
      <xdr:colOff>476250</xdr:colOff>
      <xdr:row>20</xdr:row>
      <xdr:rowOff>95250</xdr:rowOff>
    </xdr:to>
    <xdr:graphicFrame>
      <xdr:nvGraphicFramePr>
        <xdr:cNvPr id="1" name="Grafico 1"/>
        <xdr:cNvGraphicFramePr/>
      </xdr:nvGraphicFramePr>
      <xdr:xfrm>
        <a:off x="323850" y="600075"/>
        <a:ext cx="8029575" cy="269557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295275</xdr:colOff>
      <xdr:row>21</xdr:row>
      <xdr:rowOff>0</xdr:rowOff>
    </xdr:from>
    <xdr:to>
      <xdr:col>10</xdr:col>
      <xdr:colOff>457200</xdr:colOff>
      <xdr:row>37</xdr:row>
      <xdr:rowOff>57150</xdr:rowOff>
    </xdr:to>
    <xdr:graphicFrame>
      <xdr:nvGraphicFramePr>
        <xdr:cNvPr id="2" name="Grafico 2"/>
        <xdr:cNvGraphicFramePr/>
      </xdr:nvGraphicFramePr>
      <xdr:xfrm>
        <a:off x="295275" y="3362325"/>
        <a:ext cx="8039100" cy="2647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N91"/>
  <sheetViews>
    <sheetView zoomScalePageLayoutView="0" workbookViewId="0" topLeftCell="A73">
      <selection activeCell="C92" sqref="C92"/>
    </sheetView>
  </sheetViews>
  <sheetFormatPr defaultColWidth="9.140625" defaultRowHeight="12.75"/>
  <cols>
    <col min="1" max="1" width="3.57421875" style="0" customWidth="1"/>
    <col min="2" max="2" width="15.140625" style="0" customWidth="1"/>
    <col min="3" max="3" width="63.7109375" style="0" customWidth="1"/>
    <col min="4" max="16" width="3.7109375" style="0" customWidth="1"/>
    <col min="17" max="17" width="4.00390625" style="0" customWidth="1"/>
    <col min="18" max="32" width="3.7109375" style="0" customWidth="1"/>
  </cols>
  <sheetData>
    <row r="1" spans="1:32" ht="12.75">
      <c r="A1" t="s">
        <v>0</v>
      </c>
      <c r="B1" s="80"/>
      <c r="C1" s="81" t="s">
        <v>1</v>
      </c>
      <c r="D1" s="82">
        <v>1</v>
      </c>
      <c r="E1" s="83">
        <v>2</v>
      </c>
      <c r="F1" s="83">
        <v>3</v>
      </c>
      <c r="G1" s="83">
        <v>4</v>
      </c>
      <c r="H1" s="83">
        <v>5</v>
      </c>
      <c r="I1" s="83">
        <v>6</v>
      </c>
      <c r="J1" s="83">
        <v>7</v>
      </c>
      <c r="K1" s="83">
        <v>8</v>
      </c>
      <c r="L1" s="83">
        <v>9</v>
      </c>
      <c r="M1" s="83">
        <v>10</v>
      </c>
      <c r="N1" s="83">
        <v>11</v>
      </c>
      <c r="O1" s="83">
        <v>12</v>
      </c>
      <c r="P1" s="83">
        <v>13</v>
      </c>
      <c r="Q1" s="83">
        <v>14</v>
      </c>
      <c r="R1" s="83">
        <v>15</v>
      </c>
      <c r="S1" s="83">
        <v>16</v>
      </c>
      <c r="T1" s="83">
        <v>17</v>
      </c>
      <c r="U1" s="83">
        <v>18</v>
      </c>
      <c r="V1" s="83">
        <v>19</v>
      </c>
      <c r="W1" s="83">
        <v>20</v>
      </c>
      <c r="X1" s="83">
        <v>21</v>
      </c>
      <c r="Y1" s="83">
        <v>22</v>
      </c>
      <c r="Z1" s="83">
        <v>23</v>
      </c>
      <c r="AA1" s="83">
        <v>24</v>
      </c>
      <c r="AB1" s="83">
        <v>25</v>
      </c>
      <c r="AC1" s="83">
        <v>26</v>
      </c>
      <c r="AD1" s="83">
        <v>27</v>
      </c>
      <c r="AE1" s="83">
        <v>28</v>
      </c>
      <c r="AF1" s="83"/>
    </row>
    <row r="2" spans="2:32" ht="23.25" customHeight="1">
      <c r="B2" s="84" t="s">
        <v>2</v>
      </c>
      <c r="C2" s="81" t="s">
        <v>3</v>
      </c>
      <c r="D2" s="85">
        <v>2</v>
      </c>
      <c r="E2" s="85">
        <v>2</v>
      </c>
      <c r="F2" s="85">
        <v>2</v>
      </c>
      <c r="G2" s="85">
        <v>2</v>
      </c>
      <c r="H2" s="85">
        <v>2</v>
      </c>
      <c r="I2" s="85">
        <v>2</v>
      </c>
      <c r="J2" s="85">
        <v>2</v>
      </c>
      <c r="K2" s="85">
        <v>2</v>
      </c>
      <c r="L2" s="85">
        <v>2</v>
      </c>
      <c r="M2" s="85">
        <v>3</v>
      </c>
      <c r="N2" s="85">
        <v>3</v>
      </c>
      <c r="O2" s="85">
        <v>1</v>
      </c>
      <c r="P2" s="85">
        <v>1</v>
      </c>
      <c r="Q2" s="85">
        <v>1</v>
      </c>
      <c r="R2" s="85">
        <v>1</v>
      </c>
      <c r="S2" s="85">
        <v>3</v>
      </c>
      <c r="T2" s="85">
        <v>2</v>
      </c>
      <c r="U2" s="85">
        <v>2</v>
      </c>
      <c r="V2" s="85">
        <v>3</v>
      </c>
      <c r="W2" s="85">
        <v>3</v>
      </c>
      <c r="X2" s="85">
        <v>3</v>
      </c>
      <c r="Y2" s="85">
        <v>3</v>
      </c>
      <c r="Z2" s="85">
        <v>3</v>
      </c>
      <c r="AA2" s="85">
        <v>1</v>
      </c>
      <c r="AB2" s="85">
        <v>1</v>
      </c>
      <c r="AC2" s="85">
        <v>1</v>
      </c>
      <c r="AD2" s="85">
        <v>1</v>
      </c>
      <c r="AE2" s="85">
        <v>2</v>
      </c>
      <c r="AF2" s="85"/>
    </row>
    <row r="3" spans="2:32" ht="27" customHeight="1">
      <c r="B3" s="84" t="s">
        <v>4</v>
      </c>
      <c r="C3" s="86" t="s">
        <v>5</v>
      </c>
      <c r="D3" s="85">
        <v>2</v>
      </c>
      <c r="E3" s="85">
        <v>2</v>
      </c>
      <c r="F3" s="85">
        <v>2</v>
      </c>
      <c r="G3" s="85">
        <v>2</v>
      </c>
      <c r="H3" s="85">
        <v>2</v>
      </c>
      <c r="I3" s="85">
        <v>2</v>
      </c>
      <c r="J3" s="85">
        <v>2</v>
      </c>
      <c r="K3" s="85">
        <v>2</v>
      </c>
      <c r="L3" s="85">
        <v>2</v>
      </c>
      <c r="M3" s="85">
        <v>2</v>
      </c>
      <c r="N3" s="85">
        <v>2</v>
      </c>
      <c r="O3" s="85">
        <v>2</v>
      </c>
      <c r="P3" s="85">
        <v>2</v>
      </c>
      <c r="Q3" s="85">
        <v>2</v>
      </c>
      <c r="R3" s="85">
        <v>2</v>
      </c>
      <c r="S3" s="85">
        <v>2</v>
      </c>
      <c r="T3" s="85">
        <v>3</v>
      </c>
      <c r="U3" s="85">
        <v>3</v>
      </c>
      <c r="V3" s="85">
        <v>3</v>
      </c>
      <c r="W3" s="85">
        <v>3</v>
      </c>
      <c r="X3" s="85">
        <v>3</v>
      </c>
      <c r="Y3" s="85">
        <v>3</v>
      </c>
      <c r="Z3" s="85">
        <v>3</v>
      </c>
      <c r="AA3" s="85">
        <v>3</v>
      </c>
      <c r="AB3" s="85">
        <v>3</v>
      </c>
      <c r="AC3" s="85">
        <v>3</v>
      </c>
      <c r="AD3" s="85">
        <v>3</v>
      </c>
      <c r="AE3" s="85">
        <v>1</v>
      </c>
      <c r="AF3" s="85"/>
    </row>
    <row r="4" spans="2:32" ht="27" customHeight="1">
      <c r="B4" s="84" t="s">
        <v>6</v>
      </c>
      <c r="C4" s="62">
        <v>0</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row>
    <row r="5" spans="1:32" ht="27" customHeight="1">
      <c r="A5">
        <v>1</v>
      </c>
      <c r="B5" s="80" t="s">
        <v>7</v>
      </c>
      <c r="C5" s="87" t="s">
        <v>8</v>
      </c>
      <c r="D5" s="88">
        <v>0</v>
      </c>
      <c r="E5" s="88">
        <v>2</v>
      </c>
      <c r="F5" s="88">
        <v>1</v>
      </c>
      <c r="G5" s="88">
        <v>1</v>
      </c>
      <c r="H5" s="88">
        <v>1</v>
      </c>
      <c r="I5" s="88">
        <v>0</v>
      </c>
      <c r="J5" s="88">
        <v>2</v>
      </c>
      <c r="K5" s="88">
        <v>0</v>
      </c>
      <c r="L5" s="88">
        <v>0</v>
      </c>
      <c r="M5" s="88">
        <v>1</v>
      </c>
      <c r="N5" s="88">
        <v>0</v>
      </c>
      <c r="O5" s="88">
        <v>2</v>
      </c>
      <c r="P5" s="88">
        <v>0</v>
      </c>
      <c r="Q5" s="88">
        <v>1</v>
      </c>
      <c r="R5" s="88">
        <v>0</v>
      </c>
      <c r="S5" s="88">
        <v>1</v>
      </c>
      <c r="T5" s="88">
        <v>0</v>
      </c>
      <c r="U5" s="88">
        <v>2</v>
      </c>
      <c r="V5" s="88">
        <v>0</v>
      </c>
      <c r="W5" s="88">
        <v>2</v>
      </c>
      <c r="X5" s="88">
        <v>0</v>
      </c>
      <c r="Y5" s="88">
        <v>0</v>
      </c>
      <c r="Z5" s="88">
        <v>0</v>
      </c>
      <c r="AA5" s="88">
        <v>1</v>
      </c>
      <c r="AB5" s="88">
        <v>0</v>
      </c>
      <c r="AC5" s="88">
        <v>2</v>
      </c>
      <c r="AD5" s="88">
        <v>2</v>
      </c>
      <c r="AE5" s="88">
        <v>2</v>
      </c>
      <c r="AF5" s="88"/>
    </row>
    <row r="6" spans="1:32" ht="27" customHeight="1">
      <c r="A6">
        <v>2</v>
      </c>
      <c r="B6" s="80" t="s">
        <v>7</v>
      </c>
      <c r="C6" s="89" t="s">
        <v>9</v>
      </c>
      <c r="D6" s="90">
        <v>1</v>
      </c>
      <c r="E6" s="90">
        <v>1</v>
      </c>
      <c r="F6" s="90">
        <v>1</v>
      </c>
      <c r="G6" s="90">
        <v>1</v>
      </c>
      <c r="H6" s="90">
        <v>1</v>
      </c>
      <c r="I6" s="90">
        <v>1</v>
      </c>
      <c r="J6" s="90">
        <v>1</v>
      </c>
      <c r="K6" s="90">
        <v>1</v>
      </c>
      <c r="L6" s="90">
        <v>1</v>
      </c>
      <c r="M6" s="90">
        <v>1</v>
      </c>
      <c r="N6" s="90">
        <v>0</v>
      </c>
      <c r="O6" s="90">
        <v>1</v>
      </c>
      <c r="P6" s="90">
        <v>0</v>
      </c>
      <c r="Q6" s="88">
        <v>1</v>
      </c>
      <c r="R6" s="88">
        <v>0</v>
      </c>
      <c r="S6" s="88">
        <v>0</v>
      </c>
      <c r="T6" s="88">
        <v>1</v>
      </c>
      <c r="U6" s="88">
        <v>1</v>
      </c>
      <c r="V6" s="88">
        <v>1</v>
      </c>
      <c r="W6" s="88">
        <v>2</v>
      </c>
      <c r="X6" s="88">
        <v>0</v>
      </c>
      <c r="Y6" s="88">
        <v>0</v>
      </c>
      <c r="Z6" s="88">
        <v>1</v>
      </c>
      <c r="AA6" s="88">
        <v>1</v>
      </c>
      <c r="AB6" s="88">
        <v>0</v>
      </c>
      <c r="AC6" s="88">
        <v>2</v>
      </c>
      <c r="AD6" s="88">
        <v>1</v>
      </c>
      <c r="AE6" s="88">
        <v>1</v>
      </c>
      <c r="AF6" s="88"/>
    </row>
    <row r="7" spans="1:32" ht="27" customHeight="1">
      <c r="A7">
        <v>3</v>
      </c>
      <c r="B7" s="80" t="s">
        <v>7</v>
      </c>
      <c r="C7" s="89" t="s">
        <v>10</v>
      </c>
      <c r="D7" s="90">
        <v>2</v>
      </c>
      <c r="E7" s="90">
        <v>1</v>
      </c>
      <c r="F7" s="90">
        <v>1</v>
      </c>
      <c r="G7" s="90">
        <v>1</v>
      </c>
      <c r="H7" s="90">
        <v>1</v>
      </c>
      <c r="I7" s="90">
        <v>1</v>
      </c>
      <c r="J7" s="90">
        <v>1</v>
      </c>
      <c r="K7" s="90">
        <v>1</v>
      </c>
      <c r="L7" s="90">
        <v>1</v>
      </c>
      <c r="M7" s="90">
        <v>1</v>
      </c>
      <c r="N7" s="90">
        <v>1</v>
      </c>
      <c r="O7" s="90">
        <v>0</v>
      </c>
      <c r="P7" s="90">
        <v>0</v>
      </c>
      <c r="Q7" s="88">
        <v>1</v>
      </c>
      <c r="R7" s="88">
        <v>1</v>
      </c>
      <c r="S7" s="88">
        <v>0</v>
      </c>
      <c r="T7" s="88">
        <v>0</v>
      </c>
      <c r="U7" s="88">
        <v>1</v>
      </c>
      <c r="V7" s="88">
        <v>1</v>
      </c>
      <c r="W7" s="88">
        <v>1</v>
      </c>
      <c r="X7" s="88">
        <v>1</v>
      </c>
      <c r="Y7" s="88">
        <v>0</v>
      </c>
      <c r="Z7" s="88">
        <v>1</v>
      </c>
      <c r="AA7" s="88">
        <v>0</v>
      </c>
      <c r="AB7" s="88">
        <v>0</v>
      </c>
      <c r="AC7" s="88">
        <v>1</v>
      </c>
      <c r="AD7" s="88">
        <v>1</v>
      </c>
      <c r="AE7" s="88">
        <v>1</v>
      </c>
      <c r="AF7" s="88"/>
    </row>
    <row r="8" spans="1:32" ht="27" customHeight="1">
      <c r="A8">
        <v>4</v>
      </c>
      <c r="B8" s="80" t="s">
        <v>7</v>
      </c>
      <c r="C8" s="89" t="s">
        <v>11</v>
      </c>
      <c r="D8" s="90">
        <v>2</v>
      </c>
      <c r="E8" s="90">
        <v>1</v>
      </c>
      <c r="F8" s="90">
        <v>2</v>
      </c>
      <c r="G8" s="90">
        <v>1</v>
      </c>
      <c r="H8" s="90">
        <v>1</v>
      </c>
      <c r="I8" s="90">
        <v>1</v>
      </c>
      <c r="J8" s="90">
        <v>2</v>
      </c>
      <c r="K8" s="90">
        <v>1</v>
      </c>
      <c r="L8" s="90">
        <v>0</v>
      </c>
      <c r="M8" s="90">
        <v>1</v>
      </c>
      <c r="N8" s="90">
        <v>0</v>
      </c>
      <c r="O8" s="90">
        <v>0</v>
      </c>
      <c r="P8" s="90">
        <v>0</v>
      </c>
      <c r="Q8" s="88">
        <v>2</v>
      </c>
      <c r="R8" s="88">
        <v>0</v>
      </c>
      <c r="S8" s="88">
        <v>0</v>
      </c>
      <c r="T8" s="88">
        <v>0</v>
      </c>
      <c r="U8" s="88">
        <v>2</v>
      </c>
      <c r="V8" s="88">
        <v>0</v>
      </c>
      <c r="W8" s="88">
        <v>2</v>
      </c>
      <c r="X8" s="88">
        <v>0</v>
      </c>
      <c r="Y8" s="88">
        <v>0</v>
      </c>
      <c r="Z8" s="88">
        <v>0</v>
      </c>
      <c r="AA8" s="88">
        <v>1</v>
      </c>
      <c r="AB8" s="88">
        <v>0</v>
      </c>
      <c r="AC8" s="88">
        <v>2</v>
      </c>
      <c r="AD8" s="88">
        <v>1</v>
      </c>
      <c r="AE8" s="88">
        <v>1</v>
      </c>
      <c r="AF8" s="88"/>
    </row>
    <row r="9" spans="1:32" ht="27" customHeight="1">
      <c r="A9">
        <v>5</v>
      </c>
      <c r="B9" s="80" t="s">
        <v>7</v>
      </c>
      <c r="C9" s="89" t="s">
        <v>12</v>
      </c>
      <c r="D9" s="90">
        <v>1</v>
      </c>
      <c r="E9" s="90">
        <v>1</v>
      </c>
      <c r="F9" s="90">
        <v>1</v>
      </c>
      <c r="G9" s="90">
        <v>1</v>
      </c>
      <c r="H9" s="90">
        <v>1</v>
      </c>
      <c r="I9" s="90">
        <v>1</v>
      </c>
      <c r="J9" s="90">
        <v>1</v>
      </c>
      <c r="K9" s="90">
        <v>1</v>
      </c>
      <c r="L9" s="90">
        <v>1</v>
      </c>
      <c r="M9" s="90">
        <v>1</v>
      </c>
      <c r="N9" s="90">
        <v>1</v>
      </c>
      <c r="O9" s="90">
        <v>1</v>
      </c>
      <c r="P9" s="90">
        <v>0</v>
      </c>
      <c r="Q9" s="88">
        <v>1</v>
      </c>
      <c r="R9" s="88">
        <v>1</v>
      </c>
      <c r="S9" s="88">
        <v>0</v>
      </c>
      <c r="T9" s="88">
        <v>0</v>
      </c>
      <c r="U9" s="88">
        <v>1</v>
      </c>
      <c r="V9" s="88">
        <v>1</v>
      </c>
      <c r="W9" s="88">
        <v>1</v>
      </c>
      <c r="X9" s="88">
        <v>1</v>
      </c>
      <c r="Y9" s="88">
        <v>0</v>
      </c>
      <c r="Z9" s="88">
        <v>1</v>
      </c>
      <c r="AA9" s="88">
        <v>0</v>
      </c>
      <c r="AB9" s="88">
        <v>0</v>
      </c>
      <c r="AC9" s="88">
        <v>1</v>
      </c>
      <c r="AD9" s="88">
        <v>1</v>
      </c>
      <c r="AE9" s="88">
        <v>1</v>
      </c>
      <c r="AF9" s="88"/>
    </row>
    <row r="10" spans="1:32" ht="27" customHeight="1">
      <c r="A10">
        <v>6</v>
      </c>
      <c r="B10" s="80" t="s">
        <v>7</v>
      </c>
      <c r="C10" s="89" t="s">
        <v>13</v>
      </c>
      <c r="D10" s="90">
        <v>2</v>
      </c>
      <c r="E10" s="90">
        <v>2</v>
      </c>
      <c r="F10" s="90">
        <v>2</v>
      </c>
      <c r="G10" s="90">
        <v>2</v>
      </c>
      <c r="H10" s="90">
        <v>2</v>
      </c>
      <c r="I10" s="90">
        <v>0</v>
      </c>
      <c r="J10" s="90">
        <v>2</v>
      </c>
      <c r="K10" s="90">
        <v>0</v>
      </c>
      <c r="L10" s="90">
        <v>0</v>
      </c>
      <c r="M10" s="90">
        <v>2</v>
      </c>
      <c r="N10" s="90">
        <v>0</v>
      </c>
      <c r="O10" s="90">
        <v>0</v>
      </c>
      <c r="P10" s="90">
        <v>0</v>
      </c>
      <c r="Q10" s="88">
        <v>2</v>
      </c>
      <c r="R10" s="88">
        <v>2</v>
      </c>
      <c r="S10" s="88">
        <v>0</v>
      </c>
      <c r="T10" s="88">
        <v>0</v>
      </c>
      <c r="U10" s="88">
        <v>2</v>
      </c>
      <c r="V10" s="88">
        <v>0</v>
      </c>
      <c r="W10" s="88">
        <v>2</v>
      </c>
      <c r="X10" s="88">
        <v>0</v>
      </c>
      <c r="Y10" s="88">
        <v>0</v>
      </c>
      <c r="Z10" s="88">
        <v>0</v>
      </c>
      <c r="AA10" s="88">
        <v>0</v>
      </c>
      <c r="AB10" s="88">
        <v>0</v>
      </c>
      <c r="AC10" s="88">
        <v>2</v>
      </c>
      <c r="AD10" s="88">
        <v>2</v>
      </c>
      <c r="AE10" s="88">
        <v>2</v>
      </c>
      <c r="AF10" s="88"/>
    </row>
    <row r="11" spans="1:32" ht="27" customHeight="1">
      <c r="A11">
        <v>7</v>
      </c>
      <c r="B11" s="80" t="s">
        <v>7</v>
      </c>
      <c r="C11" s="89" t="s">
        <v>14</v>
      </c>
      <c r="D11" s="90">
        <v>2</v>
      </c>
      <c r="E11" s="90">
        <v>2</v>
      </c>
      <c r="F11" s="90">
        <v>2</v>
      </c>
      <c r="G11" s="90">
        <v>2</v>
      </c>
      <c r="H11" s="90">
        <v>1</v>
      </c>
      <c r="I11" s="90">
        <v>0</v>
      </c>
      <c r="J11" s="90">
        <v>2</v>
      </c>
      <c r="K11" s="90">
        <v>0</v>
      </c>
      <c r="L11" s="90">
        <v>0</v>
      </c>
      <c r="M11" s="90">
        <v>2</v>
      </c>
      <c r="N11" s="90">
        <v>1</v>
      </c>
      <c r="O11" s="90">
        <v>0</v>
      </c>
      <c r="P11" s="90">
        <v>0</v>
      </c>
      <c r="Q11" s="88">
        <v>1</v>
      </c>
      <c r="R11" s="88">
        <v>2</v>
      </c>
      <c r="S11" s="88">
        <v>1</v>
      </c>
      <c r="T11" s="88">
        <v>0</v>
      </c>
      <c r="U11" s="88">
        <v>2</v>
      </c>
      <c r="V11" s="88">
        <v>1</v>
      </c>
      <c r="W11" s="88">
        <v>2</v>
      </c>
      <c r="X11" s="88">
        <v>0</v>
      </c>
      <c r="Y11" s="88">
        <v>0</v>
      </c>
      <c r="Z11" s="88">
        <v>0</v>
      </c>
      <c r="AA11" s="88">
        <v>0</v>
      </c>
      <c r="AB11" s="88">
        <v>0</v>
      </c>
      <c r="AC11" s="88">
        <v>2</v>
      </c>
      <c r="AD11" s="88">
        <v>1</v>
      </c>
      <c r="AE11" s="88">
        <v>2</v>
      </c>
      <c r="AF11" s="88"/>
    </row>
    <row r="12" spans="1:32" ht="27" customHeight="1">
      <c r="A12">
        <v>8</v>
      </c>
      <c r="B12" s="80" t="s">
        <v>7</v>
      </c>
      <c r="C12" s="89" t="s">
        <v>15</v>
      </c>
      <c r="D12" s="90">
        <v>1</v>
      </c>
      <c r="E12" s="90">
        <v>1</v>
      </c>
      <c r="F12" s="90">
        <v>1</v>
      </c>
      <c r="G12" s="90">
        <v>1</v>
      </c>
      <c r="H12" s="90">
        <v>1</v>
      </c>
      <c r="I12" s="90">
        <v>1</v>
      </c>
      <c r="J12" s="90">
        <v>1</v>
      </c>
      <c r="K12" s="90">
        <v>1</v>
      </c>
      <c r="L12" s="90">
        <v>1</v>
      </c>
      <c r="M12" s="90">
        <v>1</v>
      </c>
      <c r="N12" s="90">
        <v>1</v>
      </c>
      <c r="O12" s="90">
        <v>1</v>
      </c>
      <c r="P12" s="90">
        <v>0</v>
      </c>
      <c r="Q12" s="88">
        <v>1</v>
      </c>
      <c r="R12" s="88">
        <v>1</v>
      </c>
      <c r="S12" s="88">
        <v>0</v>
      </c>
      <c r="T12" s="88">
        <v>0</v>
      </c>
      <c r="U12" s="88">
        <v>1</v>
      </c>
      <c r="V12" s="88">
        <v>1</v>
      </c>
      <c r="W12" s="88">
        <v>1</v>
      </c>
      <c r="X12" s="88">
        <v>1</v>
      </c>
      <c r="Y12" s="88">
        <v>0</v>
      </c>
      <c r="Z12" s="88">
        <v>1</v>
      </c>
      <c r="AA12" s="88">
        <v>0</v>
      </c>
      <c r="AB12" s="88">
        <v>1</v>
      </c>
      <c r="AC12" s="88">
        <v>1</v>
      </c>
      <c r="AD12" s="88">
        <v>1</v>
      </c>
      <c r="AE12" s="88">
        <v>1</v>
      </c>
      <c r="AF12" s="88"/>
    </row>
    <row r="13" spans="1:32" ht="27" customHeight="1">
      <c r="A13">
        <v>9</v>
      </c>
      <c r="B13" s="80" t="s">
        <v>7</v>
      </c>
      <c r="C13" s="89" t="s">
        <v>16</v>
      </c>
      <c r="D13" s="90">
        <v>2</v>
      </c>
      <c r="E13" s="90">
        <v>1</v>
      </c>
      <c r="F13" s="90">
        <v>2</v>
      </c>
      <c r="G13" s="90">
        <v>2</v>
      </c>
      <c r="H13" s="90">
        <v>2</v>
      </c>
      <c r="I13" s="90">
        <v>0</v>
      </c>
      <c r="J13" s="90">
        <v>2</v>
      </c>
      <c r="K13" s="90">
        <v>1</v>
      </c>
      <c r="L13" s="90">
        <v>1</v>
      </c>
      <c r="M13" s="90">
        <v>1</v>
      </c>
      <c r="N13" s="90">
        <v>0</v>
      </c>
      <c r="O13" s="90">
        <v>0</v>
      </c>
      <c r="P13" s="90">
        <v>1</v>
      </c>
      <c r="Q13" s="88">
        <v>2</v>
      </c>
      <c r="R13" s="88">
        <v>1</v>
      </c>
      <c r="S13" s="88">
        <v>0</v>
      </c>
      <c r="T13" s="88">
        <v>0</v>
      </c>
      <c r="U13" s="88">
        <v>1</v>
      </c>
      <c r="V13" s="88">
        <v>1</v>
      </c>
      <c r="W13" s="88">
        <v>2</v>
      </c>
      <c r="X13" s="88">
        <v>0</v>
      </c>
      <c r="Y13" s="88">
        <v>0</v>
      </c>
      <c r="Z13" s="88">
        <v>0</v>
      </c>
      <c r="AA13" s="88">
        <v>0</v>
      </c>
      <c r="AB13" s="88">
        <v>0</v>
      </c>
      <c r="AC13" s="88">
        <v>1</v>
      </c>
      <c r="AD13" s="88">
        <v>2</v>
      </c>
      <c r="AE13" s="88">
        <v>1</v>
      </c>
      <c r="AF13" s="88"/>
    </row>
    <row r="14" spans="2:32" ht="27" customHeight="1">
      <c r="B14" s="80"/>
      <c r="C14" s="89" t="s">
        <v>17</v>
      </c>
      <c r="D14" s="90"/>
      <c r="E14" s="90"/>
      <c r="F14" s="90"/>
      <c r="G14" s="90"/>
      <c r="H14" s="90"/>
      <c r="I14" s="90"/>
      <c r="J14" s="90"/>
      <c r="K14" s="90"/>
      <c r="L14" s="90"/>
      <c r="M14" s="90"/>
      <c r="N14" s="90"/>
      <c r="O14" s="90"/>
      <c r="P14" s="90"/>
      <c r="Q14" s="88"/>
      <c r="R14" s="88"/>
      <c r="S14" s="88"/>
      <c r="T14" s="88"/>
      <c r="U14" s="88"/>
      <c r="V14" s="88"/>
      <c r="W14" s="88"/>
      <c r="X14" s="88"/>
      <c r="Y14" s="88"/>
      <c r="Z14" s="88"/>
      <c r="AA14" s="88"/>
      <c r="AB14" s="88"/>
      <c r="AC14" s="88"/>
      <c r="AD14" s="88"/>
      <c r="AE14" s="88"/>
      <c r="AF14" s="88"/>
    </row>
    <row r="15" spans="2:32" ht="27" customHeight="1">
      <c r="B15" s="84" t="s">
        <v>18</v>
      </c>
      <c r="C15" s="89" t="s">
        <v>19</v>
      </c>
      <c r="D15" s="90">
        <v>1</v>
      </c>
      <c r="E15" s="90">
        <v>2</v>
      </c>
      <c r="F15" s="90">
        <v>2</v>
      </c>
      <c r="G15" s="90">
        <v>1</v>
      </c>
      <c r="H15" s="90">
        <v>1</v>
      </c>
      <c r="I15" s="90">
        <v>1</v>
      </c>
      <c r="J15" s="90">
        <v>1</v>
      </c>
      <c r="K15" s="90">
        <v>1</v>
      </c>
      <c r="L15" s="90">
        <v>1</v>
      </c>
      <c r="M15" s="90">
        <v>1</v>
      </c>
      <c r="N15" s="90">
        <v>1</v>
      </c>
      <c r="O15" s="90">
        <v>0</v>
      </c>
      <c r="P15" s="90">
        <v>1</v>
      </c>
      <c r="Q15" s="88">
        <v>2</v>
      </c>
      <c r="R15" s="88">
        <v>1</v>
      </c>
      <c r="S15" s="88">
        <v>2</v>
      </c>
      <c r="T15" s="88">
        <v>1</v>
      </c>
      <c r="U15" s="88">
        <v>2</v>
      </c>
      <c r="V15" s="88">
        <v>1</v>
      </c>
      <c r="W15" s="88">
        <v>1</v>
      </c>
      <c r="X15" s="88">
        <v>2</v>
      </c>
      <c r="Y15" s="88">
        <v>0</v>
      </c>
      <c r="Z15" s="88">
        <v>2</v>
      </c>
      <c r="AA15" s="88">
        <v>1</v>
      </c>
      <c r="AB15" s="88">
        <v>1</v>
      </c>
      <c r="AC15" s="88">
        <v>2</v>
      </c>
      <c r="AD15" s="88">
        <v>1</v>
      </c>
      <c r="AE15" s="88">
        <v>2</v>
      </c>
      <c r="AF15" s="88"/>
    </row>
    <row r="16" spans="2:32" ht="27" customHeight="1">
      <c r="B16" s="80"/>
      <c r="C16" s="62" t="s">
        <v>20</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row>
    <row r="17" spans="1:32" ht="27" customHeight="1">
      <c r="A17">
        <v>1</v>
      </c>
      <c r="B17" s="80" t="s">
        <v>21</v>
      </c>
      <c r="C17" s="89" t="s">
        <v>22</v>
      </c>
      <c r="D17" s="90">
        <v>0</v>
      </c>
      <c r="E17" s="90">
        <v>1</v>
      </c>
      <c r="F17" s="90">
        <v>1</v>
      </c>
      <c r="G17" s="90">
        <v>2</v>
      </c>
      <c r="H17" s="90">
        <v>1</v>
      </c>
      <c r="I17" s="90">
        <v>0</v>
      </c>
      <c r="J17" s="90">
        <v>2</v>
      </c>
      <c r="K17" s="90">
        <v>1</v>
      </c>
      <c r="L17" s="90">
        <v>0</v>
      </c>
      <c r="M17" s="90">
        <v>1</v>
      </c>
      <c r="N17" s="90">
        <v>1</v>
      </c>
      <c r="O17" s="90">
        <v>1</v>
      </c>
      <c r="P17" s="90">
        <v>0</v>
      </c>
      <c r="Q17" s="88">
        <v>1</v>
      </c>
      <c r="R17" s="88">
        <v>0</v>
      </c>
      <c r="S17" s="88">
        <v>2</v>
      </c>
      <c r="T17" s="88">
        <v>0</v>
      </c>
      <c r="U17" s="88">
        <v>2</v>
      </c>
      <c r="V17" s="88">
        <v>2</v>
      </c>
      <c r="W17" s="88">
        <v>2</v>
      </c>
      <c r="X17" s="88">
        <v>0</v>
      </c>
      <c r="Y17" s="88">
        <v>0</v>
      </c>
      <c r="Z17" s="88">
        <v>0</v>
      </c>
      <c r="AA17" s="88">
        <v>0</v>
      </c>
      <c r="AB17" s="88">
        <v>0</v>
      </c>
      <c r="AC17" s="88">
        <v>0</v>
      </c>
      <c r="AD17" s="88">
        <v>2</v>
      </c>
      <c r="AE17" s="88">
        <v>2</v>
      </c>
      <c r="AF17" s="88"/>
    </row>
    <row r="18" spans="1:32" ht="27" customHeight="1">
      <c r="A18">
        <v>2</v>
      </c>
      <c r="B18" s="80" t="s">
        <v>21</v>
      </c>
      <c r="C18" s="89" t="s">
        <v>23</v>
      </c>
      <c r="D18" s="90">
        <v>1</v>
      </c>
      <c r="E18" s="90">
        <v>2</v>
      </c>
      <c r="F18" s="90">
        <v>1</v>
      </c>
      <c r="G18" s="90">
        <v>2</v>
      </c>
      <c r="H18" s="90">
        <v>1</v>
      </c>
      <c r="I18" s="90">
        <v>1</v>
      </c>
      <c r="J18" s="90">
        <v>2</v>
      </c>
      <c r="K18" s="90">
        <v>0</v>
      </c>
      <c r="L18" s="90">
        <v>0</v>
      </c>
      <c r="M18" s="90">
        <v>2</v>
      </c>
      <c r="N18" s="90">
        <v>0</v>
      </c>
      <c r="O18" s="90">
        <v>1</v>
      </c>
      <c r="P18" s="90">
        <v>0</v>
      </c>
      <c r="Q18" s="88">
        <v>2</v>
      </c>
      <c r="R18" s="88">
        <v>0</v>
      </c>
      <c r="S18" s="88">
        <v>2</v>
      </c>
      <c r="T18" s="88">
        <v>0</v>
      </c>
      <c r="U18" s="88">
        <v>1</v>
      </c>
      <c r="V18" s="88">
        <v>2</v>
      </c>
      <c r="W18" s="88">
        <v>1</v>
      </c>
      <c r="X18" s="88">
        <v>1</v>
      </c>
      <c r="Y18" s="88">
        <v>0</v>
      </c>
      <c r="Z18" s="88">
        <v>1</v>
      </c>
      <c r="AA18" s="88">
        <v>1</v>
      </c>
      <c r="AB18" s="88">
        <v>0</v>
      </c>
      <c r="AC18" s="88">
        <v>0</v>
      </c>
      <c r="AD18" s="88">
        <v>1</v>
      </c>
      <c r="AE18" s="88">
        <v>2</v>
      </c>
      <c r="AF18" s="88"/>
    </row>
    <row r="19" spans="1:32" ht="27" customHeight="1">
      <c r="A19">
        <v>3</v>
      </c>
      <c r="B19" s="80" t="s">
        <v>21</v>
      </c>
      <c r="C19" s="89" t="s">
        <v>24</v>
      </c>
      <c r="D19" s="90">
        <v>0</v>
      </c>
      <c r="E19" s="90">
        <v>2</v>
      </c>
      <c r="F19" s="90">
        <v>2</v>
      </c>
      <c r="G19" s="90">
        <v>1</v>
      </c>
      <c r="H19" s="90">
        <v>1</v>
      </c>
      <c r="I19" s="90">
        <v>1</v>
      </c>
      <c r="J19" s="90">
        <v>1</v>
      </c>
      <c r="K19" s="90">
        <v>0</v>
      </c>
      <c r="L19" s="90">
        <v>0</v>
      </c>
      <c r="M19" s="90">
        <v>2</v>
      </c>
      <c r="N19" s="90">
        <v>0</v>
      </c>
      <c r="O19" s="90">
        <v>0</v>
      </c>
      <c r="P19" s="90">
        <v>0</v>
      </c>
      <c r="Q19" s="88">
        <v>1</v>
      </c>
      <c r="R19" s="88">
        <v>0</v>
      </c>
      <c r="S19" s="88">
        <v>2</v>
      </c>
      <c r="T19" s="88">
        <v>0</v>
      </c>
      <c r="U19" s="88">
        <v>2</v>
      </c>
      <c r="V19" s="88">
        <v>1</v>
      </c>
      <c r="W19" s="88">
        <v>2</v>
      </c>
      <c r="X19" s="88">
        <v>0</v>
      </c>
      <c r="Y19" s="88">
        <v>0</v>
      </c>
      <c r="Z19" s="88">
        <v>0</v>
      </c>
      <c r="AA19" s="88">
        <v>1</v>
      </c>
      <c r="AB19" s="88">
        <v>0</v>
      </c>
      <c r="AC19" s="88">
        <v>0</v>
      </c>
      <c r="AD19" s="88">
        <v>1</v>
      </c>
      <c r="AE19" s="88">
        <v>2</v>
      </c>
      <c r="AF19" s="88"/>
    </row>
    <row r="20" spans="1:32" ht="27" customHeight="1">
      <c r="A20">
        <v>4</v>
      </c>
      <c r="B20" s="80" t="s">
        <v>21</v>
      </c>
      <c r="C20" s="89" t="s">
        <v>25</v>
      </c>
      <c r="D20" s="90">
        <v>0</v>
      </c>
      <c r="E20" s="90">
        <v>2</v>
      </c>
      <c r="F20" s="90">
        <v>2</v>
      </c>
      <c r="G20" s="90">
        <v>1</v>
      </c>
      <c r="H20" s="90">
        <v>2</v>
      </c>
      <c r="I20" s="90">
        <v>0</v>
      </c>
      <c r="J20" s="90">
        <v>2</v>
      </c>
      <c r="K20" s="90">
        <v>2</v>
      </c>
      <c r="L20" s="90">
        <v>0</v>
      </c>
      <c r="M20" s="90">
        <v>2</v>
      </c>
      <c r="N20" s="90">
        <v>0</v>
      </c>
      <c r="O20" s="90">
        <v>1</v>
      </c>
      <c r="P20" s="90">
        <v>0</v>
      </c>
      <c r="Q20" s="88">
        <v>1</v>
      </c>
      <c r="R20" s="88">
        <v>0</v>
      </c>
      <c r="S20" s="88">
        <v>2</v>
      </c>
      <c r="T20" s="88">
        <v>0</v>
      </c>
      <c r="U20" s="88">
        <v>1</v>
      </c>
      <c r="V20" s="88">
        <v>1</v>
      </c>
      <c r="W20" s="88">
        <v>2</v>
      </c>
      <c r="X20" s="88">
        <v>0</v>
      </c>
      <c r="Y20" s="88">
        <v>0</v>
      </c>
      <c r="Z20" s="88">
        <v>1</v>
      </c>
      <c r="AA20" s="88">
        <v>1</v>
      </c>
      <c r="AB20" s="88">
        <v>1</v>
      </c>
      <c r="AC20" s="88">
        <v>0</v>
      </c>
      <c r="AD20" s="88">
        <v>1</v>
      </c>
      <c r="AE20" s="88">
        <v>2</v>
      </c>
      <c r="AF20" s="88"/>
    </row>
    <row r="21" spans="1:32" ht="27" customHeight="1">
      <c r="A21">
        <v>5</v>
      </c>
      <c r="B21" s="80" t="s">
        <v>21</v>
      </c>
      <c r="C21" s="89" t="s">
        <v>26</v>
      </c>
      <c r="D21" s="90">
        <v>0</v>
      </c>
      <c r="E21" s="90">
        <v>2</v>
      </c>
      <c r="F21" s="90">
        <v>2</v>
      </c>
      <c r="G21" s="90">
        <v>1</v>
      </c>
      <c r="H21" s="90">
        <v>2</v>
      </c>
      <c r="I21" s="90">
        <v>1</v>
      </c>
      <c r="J21" s="90">
        <v>1</v>
      </c>
      <c r="K21" s="90">
        <v>1</v>
      </c>
      <c r="L21" s="90">
        <v>0</v>
      </c>
      <c r="M21" s="90">
        <v>1</v>
      </c>
      <c r="N21" s="90">
        <v>0</v>
      </c>
      <c r="O21" s="90">
        <v>0</v>
      </c>
      <c r="P21" s="90">
        <v>0</v>
      </c>
      <c r="Q21" s="88">
        <v>1</v>
      </c>
      <c r="R21" s="88">
        <v>0</v>
      </c>
      <c r="S21" s="88">
        <v>2</v>
      </c>
      <c r="T21" s="88">
        <v>0</v>
      </c>
      <c r="U21" s="88">
        <v>1</v>
      </c>
      <c r="V21" s="88">
        <v>1</v>
      </c>
      <c r="W21" s="88">
        <v>2</v>
      </c>
      <c r="X21" s="88">
        <v>1</v>
      </c>
      <c r="Y21" s="88">
        <v>0</v>
      </c>
      <c r="Z21" s="88">
        <v>1</v>
      </c>
      <c r="AA21" s="88">
        <v>1</v>
      </c>
      <c r="AB21" s="88">
        <v>0</v>
      </c>
      <c r="AC21" s="88">
        <v>0</v>
      </c>
      <c r="AD21" s="88">
        <v>1</v>
      </c>
      <c r="AE21" s="88">
        <v>2</v>
      </c>
      <c r="AF21" s="88"/>
    </row>
    <row r="22" spans="1:32" ht="27" customHeight="1">
      <c r="A22">
        <v>6</v>
      </c>
      <c r="B22" s="80" t="s">
        <v>21</v>
      </c>
      <c r="C22" s="89" t="s">
        <v>27</v>
      </c>
      <c r="D22" s="90">
        <v>0</v>
      </c>
      <c r="E22" s="90">
        <v>1</v>
      </c>
      <c r="F22" s="90">
        <v>1</v>
      </c>
      <c r="G22" s="90">
        <v>2</v>
      </c>
      <c r="H22" s="90">
        <v>2</v>
      </c>
      <c r="I22" s="90">
        <v>1</v>
      </c>
      <c r="J22" s="90">
        <v>1</v>
      </c>
      <c r="K22" s="90">
        <v>2</v>
      </c>
      <c r="L22" s="90">
        <v>0</v>
      </c>
      <c r="M22" s="90">
        <v>1</v>
      </c>
      <c r="N22" s="90">
        <v>1</v>
      </c>
      <c r="O22" s="90">
        <v>1</v>
      </c>
      <c r="P22" s="90">
        <v>0</v>
      </c>
      <c r="Q22" s="88">
        <v>2</v>
      </c>
      <c r="R22" s="88">
        <v>0</v>
      </c>
      <c r="S22" s="88">
        <v>2</v>
      </c>
      <c r="T22" s="88">
        <v>0</v>
      </c>
      <c r="U22" s="88">
        <v>1</v>
      </c>
      <c r="V22" s="88">
        <v>2</v>
      </c>
      <c r="W22" s="88">
        <v>2</v>
      </c>
      <c r="X22" s="88">
        <v>1</v>
      </c>
      <c r="Y22" s="88">
        <v>0</v>
      </c>
      <c r="Z22" s="88">
        <v>1</v>
      </c>
      <c r="AA22" s="88">
        <v>0</v>
      </c>
      <c r="AB22" s="88">
        <v>1</v>
      </c>
      <c r="AC22" s="88">
        <v>0</v>
      </c>
      <c r="AD22" s="88">
        <v>1</v>
      </c>
      <c r="AE22" s="88">
        <v>1</v>
      </c>
      <c r="AF22" s="88"/>
    </row>
    <row r="23" spans="2:32" ht="26.25" customHeight="1">
      <c r="B23" s="80"/>
      <c r="C23" s="89" t="s">
        <v>17</v>
      </c>
      <c r="D23" s="90"/>
      <c r="E23" s="90"/>
      <c r="F23" s="90"/>
      <c r="G23" s="90"/>
      <c r="H23" s="90"/>
      <c r="I23" s="90"/>
      <c r="J23" s="90"/>
      <c r="K23" s="90"/>
      <c r="L23" s="90"/>
      <c r="M23" s="90"/>
      <c r="N23" s="90"/>
      <c r="O23" s="90"/>
      <c r="P23" s="90"/>
      <c r="Q23" s="88"/>
      <c r="R23" s="88"/>
      <c r="S23" s="88"/>
      <c r="T23" s="88"/>
      <c r="U23" s="88"/>
      <c r="V23" s="88"/>
      <c r="W23" s="88"/>
      <c r="X23" s="88"/>
      <c r="Y23" s="88"/>
      <c r="Z23" s="88"/>
      <c r="AA23" s="88"/>
      <c r="AB23" s="88"/>
      <c r="AC23" s="88"/>
      <c r="AD23" s="88"/>
      <c r="AE23" s="88"/>
      <c r="AF23" s="88"/>
    </row>
    <row r="24" spans="2:33" ht="27" customHeight="1">
      <c r="B24" s="84" t="s">
        <v>28</v>
      </c>
      <c r="C24" s="62">
        <v>7</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t="s">
        <v>29</v>
      </c>
    </row>
    <row r="25" spans="1:39" ht="13.5" customHeight="1">
      <c r="A25" s="63">
        <v>1</v>
      </c>
      <c r="B25" s="91" t="s">
        <v>30</v>
      </c>
      <c r="C25" s="64" t="s">
        <v>31</v>
      </c>
      <c r="D25" s="90">
        <v>10</v>
      </c>
      <c r="E25" s="90">
        <v>10</v>
      </c>
      <c r="F25" s="90">
        <v>9</v>
      </c>
      <c r="G25" s="90">
        <v>10</v>
      </c>
      <c r="H25" s="90">
        <v>9</v>
      </c>
      <c r="I25" s="90">
        <v>8</v>
      </c>
      <c r="J25" s="90">
        <v>9</v>
      </c>
      <c r="K25" s="90">
        <v>10</v>
      </c>
      <c r="L25" s="90">
        <v>10</v>
      </c>
      <c r="M25" s="90">
        <v>10</v>
      </c>
      <c r="N25" s="90">
        <v>8</v>
      </c>
      <c r="O25" s="90">
        <v>5</v>
      </c>
      <c r="P25" s="90">
        <v>9</v>
      </c>
      <c r="Q25" s="88">
        <v>7</v>
      </c>
      <c r="R25" s="88">
        <v>8</v>
      </c>
      <c r="S25" s="88">
        <v>8</v>
      </c>
      <c r="T25" s="88">
        <v>8</v>
      </c>
      <c r="U25" s="88">
        <v>8</v>
      </c>
      <c r="V25" s="88">
        <v>4</v>
      </c>
      <c r="W25" s="88">
        <v>9</v>
      </c>
      <c r="X25" s="88">
        <v>10</v>
      </c>
      <c r="Y25" s="88">
        <v>0</v>
      </c>
      <c r="Z25" s="88">
        <v>7</v>
      </c>
      <c r="AA25" s="88">
        <v>10</v>
      </c>
      <c r="AB25" s="88">
        <v>7</v>
      </c>
      <c r="AC25" s="88">
        <v>9</v>
      </c>
      <c r="AD25" s="88">
        <v>7</v>
      </c>
      <c r="AE25" s="88">
        <v>8</v>
      </c>
      <c r="AF25" s="88"/>
      <c r="AH25" s="11">
        <f aca="true" t="shared" si="0" ref="AH25:AH56">COUNTIF(D25:AF25,1)+COUNTIF(D25:AF25,2)</f>
        <v>0</v>
      </c>
      <c r="AI25" s="11">
        <f aca="true" t="shared" si="1" ref="AI25:AI56">COUNTIF(D25:AF25,3)+COUNTIF(D25:AF25,4)</f>
        <v>1</v>
      </c>
      <c r="AJ25" s="11">
        <f aca="true" t="shared" si="2" ref="AJ25:AJ56">COUNTIF(D25:AF25,5)+COUNTIF(D25:AF25,6)</f>
        <v>1</v>
      </c>
      <c r="AK25" s="11">
        <f aca="true" t="shared" si="3" ref="AK25:AK56">COUNTIF(D25:AF25,7)+COUNTIF(D25:AF25,8)+COUNTIF(D25:AF25,9)</f>
        <v>17</v>
      </c>
      <c r="AL25" s="11">
        <f aca="true" t="shared" si="4" ref="AL25:AL88">COUNTIF(D25:AF25,10)</f>
        <v>8</v>
      </c>
      <c r="AM25" s="11">
        <f aca="true" t="shared" si="5" ref="AM25:AM88">COUNTIF(D25:AF25,0)</f>
        <v>1</v>
      </c>
    </row>
    <row r="26" spans="1:39" ht="13.5" customHeight="1">
      <c r="A26" s="63"/>
      <c r="B26" s="91" t="s">
        <v>32</v>
      </c>
      <c r="C26" s="64"/>
      <c r="D26" s="90">
        <v>8</v>
      </c>
      <c r="E26" s="90">
        <v>10</v>
      </c>
      <c r="F26" s="90">
        <v>9</v>
      </c>
      <c r="G26" s="90">
        <v>10</v>
      </c>
      <c r="H26" s="90">
        <v>9</v>
      </c>
      <c r="I26" s="90">
        <v>8</v>
      </c>
      <c r="J26" s="90">
        <v>9</v>
      </c>
      <c r="K26" s="90">
        <v>10</v>
      </c>
      <c r="L26" s="90">
        <v>9</v>
      </c>
      <c r="M26" s="90">
        <v>10</v>
      </c>
      <c r="N26" s="90">
        <v>8</v>
      </c>
      <c r="O26" s="90">
        <v>9</v>
      </c>
      <c r="P26" s="90">
        <v>9</v>
      </c>
      <c r="Q26" s="88">
        <v>8</v>
      </c>
      <c r="R26" s="88">
        <v>8</v>
      </c>
      <c r="S26" s="88">
        <v>8</v>
      </c>
      <c r="T26" s="88">
        <v>8</v>
      </c>
      <c r="U26" s="88">
        <v>10</v>
      </c>
      <c r="V26" s="88">
        <v>5</v>
      </c>
      <c r="W26" s="88">
        <v>10</v>
      </c>
      <c r="X26" s="88">
        <v>10</v>
      </c>
      <c r="Y26" s="88">
        <v>0</v>
      </c>
      <c r="Z26" s="88">
        <v>7</v>
      </c>
      <c r="AA26" s="88">
        <v>10</v>
      </c>
      <c r="AB26" s="88">
        <v>9</v>
      </c>
      <c r="AC26" s="88">
        <v>9</v>
      </c>
      <c r="AD26" s="88">
        <v>7</v>
      </c>
      <c r="AE26" s="88">
        <v>9</v>
      </c>
      <c r="AF26" s="88"/>
      <c r="AH26" s="11">
        <f t="shared" si="0"/>
        <v>0</v>
      </c>
      <c r="AI26" s="11">
        <f t="shared" si="1"/>
        <v>0</v>
      </c>
      <c r="AJ26" s="11">
        <f t="shared" si="2"/>
        <v>1</v>
      </c>
      <c r="AK26" s="11">
        <f t="shared" si="3"/>
        <v>18</v>
      </c>
      <c r="AL26" s="11">
        <f t="shared" si="4"/>
        <v>8</v>
      </c>
      <c r="AM26" s="11">
        <f t="shared" si="5"/>
        <v>1</v>
      </c>
    </row>
    <row r="27" spans="1:39" ht="13.5" customHeight="1">
      <c r="A27" s="63">
        <v>2</v>
      </c>
      <c r="B27" s="91" t="s">
        <v>30</v>
      </c>
      <c r="C27" s="65" t="s">
        <v>33</v>
      </c>
      <c r="D27" s="90">
        <v>9</v>
      </c>
      <c r="E27" s="90">
        <v>10</v>
      </c>
      <c r="F27" s="90">
        <v>8</v>
      </c>
      <c r="G27" s="90">
        <v>9</v>
      </c>
      <c r="H27" s="90">
        <v>6</v>
      </c>
      <c r="I27" s="90">
        <v>10</v>
      </c>
      <c r="J27" s="90">
        <v>10</v>
      </c>
      <c r="K27" s="90">
        <v>10</v>
      </c>
      <c r="L27" s="90">
        <v>9</v>
      </c>
      <c r="M27" s="90">
        <v>10</v>
      </c>
      <c r="N27" s="90">
        <v>8</v>
      </c>
      <c r="O27" s="90">
        <v>9</v>
      </c>
      <c r="P27" s="90">
        <v>10</v>
      </c>
      <c r="Q27" s="88">
        <v>7</v>
      </c>
      <c r="R27" s="88">
        <v>8</v>
      </c>
      <c r="S27" s="88">
        <v>9</v>
      </c>
      <c r="T27" s="88">
        <v>9</v>
      </c>
      <c r="U27" s="88">
        <v>8</v>
      </c>
      <c r="V27" s="88">
        <v>7</v>
      </c>
      <c r="W27" s="88">
        <v>10</v>
      </c>
      <c r="X27" s="88">
        <v>10</v>
      </c>
      <c r="Y27" s="88">
        <v>0</v>
      </c>
      <c r="Z27" s="88">
        <v>5</v>
      </c>
      <c r="AA27" s="88">
        <v>9</v>
      </c>
      <c r="AB27" s="88">
        <v>10</v>
      </c>
      <c r="AC27" s="88">
        <v>9</v>
      </c>
      <c r="AD27" s="88">
        <v>7</v>
      </c>
      <c r="AE27" s="88">
        <v>8</v>
      </c>
      <c r="AF27" s="88"/>
      <c r="AH27" s="11">
        <f t="shared" si="0"/>
        <v>0</v>
      </c>
      <c r="AI27" s="11">
        <f t="shared" si="1"/>
        <v>0</v>
      </c>
      <c r="AJ27" s="11">
        <f t="shared" si="2"/>
        <v>2</v>
      </c>
      <c r="AK27" s="11">
        <f t="shared" si="3"/>
        <v>16</v>
      </c>
      <c r="AL27" s="11">
        <f t="shared" si="4"/>
        <v>9</v>
      </c>
      <c r="AM27" s="11">
        <f t="shared" si="5"/>
        <v>1</v>
      </c>
    </row>
    <row r="28" spans="1:39" ht="13.5" customHeight="1">
      <c r="A28" s="63"/>
      <c r="B28" s="91" t="s">
        <v>32</v>
      </c>
      <c r="C28" s="65" t="s">
        <v>33</v>
      </c>
      <c r="D28" s="90">
        <v>8</v>
      </c>
      <c r="E28" s="90">
        <v>10</v>
      </c>
      <c r="F28" s="90">
        <v>8</v>
      </c>
      <c r="G28" s="90">
        <v>10</v>
      </c>
      <c r="H28" s="90">
        <v>9</v>
      </c>
      <c r="I28" s="90">
        <v>8</v>
      </c>
      <c r="J28" s="90">
        <v>8</v>
      </c>
      <c r="K28" s="90">
        <v>10</v>
      </c>
      <c r="L28" s="90">
        <v>9</v>
      </c>
      <c r="M28" s="90">
        <v>10</v>
      </c>
      <c r="N28" s="90">
        <v>8</v>
      </c>
      <c r="O28" s="90">
        <v>9</v>
      </c>
      <c r="P28" s="90">
        <v>10</v>
      </c>
      <c r="Q28" s="88">
        <v>10</v>
      </c>
      <c r="R28" s="88">
        <v>8</v>
      </c>
      <c r="S28" s="88">
        <v>9</v>
      </c>
      <c r="T28" s="88">
        <v>9</v>
      </c>
      <c r="U28" s="88">
        <v>10</v>
      </c>
      <c r="V28" s="88">
        <v>6</v>
      </c>
      <c r="W28" s="88">
        <v>10</v>
      </c>
      <c r="X28" s="88">
        <v>10</v>
      </c>
      <c r="Y28" s="88">
        <v>0</v>
      </c>
      <c r="Z28" s="88">
        <v>5</v>
      </c>
      <c r="AA28" s="88">
        <v>9</v>
      </c>
      <c r="AB28" s="88">
        <v>6</v>
      </c>
      <c r="AC28" s="88">
        <v>9</v>
      </c>
      <c r="AD28" s="88">
        <v>7</v>
      </c>
      <c r="AE28" s="88">
        <v>9</v>
      </c>
      <c r="AF28" s="88"/>
      <c r="AH28" s="11">
        <f t="shared" si="0"/>
        <v>0</v>
      </c>
      <c r="AI28" s="11">
        <f t="shared" si="1"/>
        <v>0</v>
      </c>
      <c r="AJ28" s="11">
        <f t="shared" si="2"/>
        <v>3</v>
      </c>
      <c r="AK28" s="11">
        <f t="shared" si="3"/>
        <v>15</v>
      </c>
      <c r="AL28" s="11">
        <f t="shared" si="4"/>
        <v>9</v>
      </c>
      <c r="AM28" s="11">
        <f t="shared" si="5"/>
        <v>1</v>
      </c>
    </row>
    <row r="29" spans="1:39" ht="13.5" customHeight="1">
      <c r="A29" s="63">
        <v>3</v>
      </c>
      <c r="B29" s="91" t="s">
        <v>30</v>
      </c>
      <c r="C29" s="65" t="s">
        <v>34</v>
      </c>
      <c r="D29" s="90">
        <v>10</v>
      </c>
      <c r="E29" s="90">
        <v>10</v>
      </c>
      <c r="F29" s="90">
        <v>8</v>
      </c>
      <c r="G29" s="90">
        <v>6</v>
      </c>
      <c r="H29" s="90">
        <v>6</v>
      </c>
      <c r="I29" s="90">
        <v>9</v>
      </c>
      <c r="J29" s="90">
        <v>10</v>
      </c>
      <c r="K29" s="90">
        <v>10</v>
      </c>
      <c r="L29" s="90">
        <v>10</v>
      </c>
      <c r="M29" s="90">
        <v>10</v>
      </c>
      <c r="N29" s="90">
        <v>6</v>
      </c>
      <c r="O29" s="90">
        <v>8</v>
      </c>
      <c r="P29" s="90">
        <v>8</v>
      </c>
      <c r="Q29" s="88">
        <v>9</v>
      </c>
      <c r="R29" s="88">
        <v>8</v>
      </c>
      <c r="S29" s="88">
        <v>10</v>
      </c>
      <c r="T29" s="88">
        <v>10</v>
      </c>
      <c r="U29" s="88">
        <v>8</v>
      </c>
      <c r="V29" s="88">
        <v>7</v>
      </c>
      <c r="W29" s="88">
        <v>10</v>
      </c>
      <c r="X29" s="88">
        <v>10</v>
      </c>
      <c r="Y29" s="88">
        <v>0</v>
      </c>
      <c r="Z29" s="88">
        <v>8</v>
      </c>
      <c r="AA29" s="88">
        <v>10</v>
      </c>
      <c r="AB29" s="88">
        <v>10</v>
      </c>
      <c r="AC29" s="88">
        <v>9</v>
      </c>
      <c r="AD29" s="88">
        <v>7</v>
      </c>
      <c r="AE29" s="88">
        <v>8</v>
      </c>
      <c r="AF29" s="88"/>
      <c r="AH29" s="11">
        <f t="shared" si="0"/>
        <v>0</v>
      </c>
      <c r="AI29" s="11">
        <f t="shared" si="1"/>
        <v>0</v>
      </c>
      <c r="AJ29" s="11">
        <f t="shared" si="2"/>
        <v>3</v>
      </c>
      <c r="AK29" s="11">
        <f t="shared" si="3"/>
        <v>12</v>
      </c>
      <c r="AL29" s="11">
        <f t="shared" si="4"/>
        <v>12</v>
      </c>
      <c r="AM29" s="11">
        <f t="shared" si="5"/>
        <v>1</v>
      </c>
    </row>
    <row r="30" spans="1:39" ht="13.5" customHeight="1">
      <c r="A30" s="63"/>
      <c r="B30" s="91" t="s">
        <v>32</v>
      </c>
      <c r="C30" s="65"/>
      <c r="D30" s="90">
        <v>10</v>
      </c>
      <c r="E30" s="90">
        <v>10</v>
      </c>
      <c r="F30" s="90">
        <v>8</v>
      </c>
      <c r="G30" s="90">
        <v>10</v>
      </c>
      <c r="H30" s="90">
        <v>9</v>
      </c>
      <c r="I30" s="90">
        <v>10</v>
      </c>
      <c r="J30" s="90">
        <v>9</v>
      </c>
      <c r="K30" s="90">
        <v>10</v>
      </c>
      <c r="L30" s="90">
        <v>10</v>
      </c>
      <c r="M30" s="90">
        <v>10</v>
      </c>
      <c r="N30" s="90">
        <v>8</v>
      </c>
      <c r="O30" s="90">
        <v>8</v>
      </c>
      <c r="P30" s="90">
        <v>9</v>
      </c>
      <c r="Q30" s="88">
        <v>9</v>
      </c>
      <c r="R30" s="88">
        <v>8</v>
      </c>
      <c r="S30" s="88">
        <v>9</v>
      </c>
      <c r="T30" s="88">
        <v>10</v>
      </c>
      <c r="U30" s="88">
        <v>10</v>
      </c>
      <c r="V30" s="88">
        <v>6</v>
      </c>
      <c r="W30" s="88">
        <v>10</v>
      </c>
      <c r="X30" s="88">
        <v>10</v>
      </c>
      <c r="Y30" s="88">
        <v>0</v>
      </c>
      <c r="Z30" s="88">
        <v>8</v>
      </c>
      <c r="AA30" s="88">
        <v>10</v>
      </c>
      <c r="AB30" s="88">
        <v>8</v>
      </c>
      <c r="AC30" s="88">
        <v>9</v>
      </c>
      <c r="AD30" s="88">
        <v>5</v>
      </c>
      <c r="AE30" s="88">
        <v>9</v>
      </c>
      <c r="AF30" s="88"/>
      <c r="AH30" s="11">
        <f t="shared" si="0"/>
        <v>0</v>
      </c>
      <c r="AI30" s="11">
        <f t="shared" si="1"/>
        <v>0</v>
      </c>
      <c r="AJ30" s="11">
        <f t="shared" si="2"/>
        <v>2</v>
      </c>
      <c r="AK30" s="11">
        <f t="shared" si="3"/>
        <v>13</v>
      </c>
      <c r="AL30" s="11">
        <f t="shared" si="4"/>
        <v>12</v>
      </c>
      <c r="AM30" s="11">
        <f t="shared" si="5"/>
        <v>1</v>
      </c>
    </row>
    <row r="31" spans="1:39" ht="13.5" customHeight="1">
      <c r="A31" s="63">
        <v>4</v>
      </c>
      <c r="B31" s="91" t="s">
        <v>30</v>
      </c>
      <c r="C31" s="65" t="s">
        <v>35</v>
      </c>
      <c r="D31" s="90">
        <v>10</v>
      </c>
      <c r="E31" s="90">
        <v>10</v>
      </c>
      <c r="F31" s="90">
        <v>9</v>
      </c>
      <c r="G31" s="90">
        <v>10</v>
      </c>
      <c r="H31" s="90">
        <v>9</v>
      </c>
      <c r="I31" s="90">
        <v>9</v>
      </c>
      <c r="J31" s="90">
        <v>10</v>
      </c>
      <c r="K31" s="90">
        <v>10</v>
      </c>
      <c r="L31" s="90">
        <v>7</v>
      </c>
      <c r="M31" s="90">
        <v>9</v>
      </c>
      <c r="N31" s="90">
        <v>10</v>
      </c>
      <c r="O31" s="90">
        <v>8</v>
      </c>
      <c r="P31" s="90">
        <v>8</v>
      </c>
      <c r="Q31" s="88">
        <v>8</v>
      </c>
      <c r="R31" s="88">
        <v>9</v>
      </c>
      <c r="S31" s="88">
        <v>8</v>
      </c>
      <c r="T31" s="88">
        <v>9</v>
      </c>
      <c r="U31" s="88">
        <v>9</v>
      </c>
      <c r="V31" s="88">
        <v>8</v>
      </c>
      <c r="W31" s="88">
        <v>8</v>
      </c>
      <c r="X31" s="88">
        <v>10</v>
      </c>
      <c r="Y31" s="88">
        <v>0</v>
      </c>
      <c r="Z31" s="88">
        <v>9</v>
      </c>
      <c r="AA31" s="88">
        <v>7</v>
      </c>
      <c r="AB31" s="88">
        <v>6</v>
      </c>
      <c r="AC31" s="88">
        <v>9</v>
      </c>
      <c r="AD31" s="88">
        <v>7</v>
      </c>
      <c r="AE31" s="88">
        <v>8</v>
      </c>
      <c r="AF31" s="88"/>
      <c r="AH31" s="11">
        <f t="shared" si="0"/>
        <v>0</v>
      </c>
      <c r="AI31" s="11">
        <f t="shared" si="1"/>
        <v>0</v>
      </c>
      <c r="AJ31" s="11">
        <f t="shared" si="2"/>
        <v>1</v>
      </c>
      <c r="AK31" s="11">
        <f t="shared" si="3"/>
        <v>19</v>
      </c>
      <c r="AL31" s="11">
        <f t="shared" si="4"/>
        <v>7</v>
      </c>
      <c r="AM31" s="11">
        <f t="shared" si="5"/>
        <v>1</v>
      </c>
    </row>
    <row r="32" spans="1:39" ht="13.5" customHeight="1">
      <c r="A32" s="63"/>
      <c r="B32" s="91" t="s">
        <v>32</v>
      </c>
      <c r="C32" s="65"/>
      <c r="D32" s="90">
        <v>10</v>
      </c>
      <c r="E32" s="90">
        <v>10</v>
      </c>
      <c r="F32" s="90">
        <v>9</v>
      </c>
      <c r="G32" s="90">
        <v>10</v>
      </c>
      <c r="H32" s="90">
        <v>9</v>
      </c>
      <c r="I32" s="90">
        <v>8</v>
      </c>
      <c r="J32" s="90">
        <v>10</v>
      </c>
      <c r="K32" s="90">
        <v>10</v>
      </c>
      <c r="L32" s="90">
        <v>10</v>
      </c>
      <c r="M32" s="90">
        <v>10</v>
      </c>
      <c r="N32" s="90">
        <v>10</v>
      </c>
      <c r="O32" s="90">
        <v>10</v>
      </c>
      <c r="P32" s="90">
        <v>9</v>
      </c>
      <c r="Q32" s="88">
        <v>8</v>
      </c>
      <c r="R32" s="88">
        <v>9</v>
      </c>
      <c r="S32" s="88">
        <v>10</v>
      </c>
      <c r="T32" s="88">
        <v>9</v>
      </c>
      <c r="U32" s="88">
        <v>10</v>
      </c>
      <c r="V32" s="88">
        <v>7</v>
      </c>
      <c r="W32" s="88">
        <v>10</v>
      </c>
      <c r="X32" s="88">
        <v>10</v>
      </c>
      <c r="Y32" s="88">
        <v>0</v>
      </c>
      <c r="Z32" s="88">
        <v>9</v>
      </c>
      <c r="AA32" s="88">
        <v>10</v>
      </c>
      <c r="AB32" s="88">
        <v>8</v>
      </c>
      <c r="AC32" s="88">
        <v>10</v>
      </c>
      <c r="AD32" s="88">
        <v>9</v>
      </c>
      <c r="AE32" s="88">
        <v>9</v>
      </c>
      <c r="AF32" s="88"/>
      <c r="AH32" s="11">
        <f t="shared" si="0"/>
        <v>0</v>
      </c>
      <c r="AI32" s="11">
        <f t="shared" si="1"/>
        <v>0</v>
      </c>
      <c r="AJ32" s="11">
        <f t="shared" si="2"/>
        <v>0</v>
      </c>
      <c r="AK32" s="11">
        <f t="shared" si="3"/>
        <v>12</v>
      </c>
      <c r="AL32" s="11">
        <f t="shared" si="4"/>
        <v>15</v>
      </c>
      <c r="AM32" s="11">
        <f t="shared" si="5"/>
        <v>1</v>
      </c>
    </row>
    <row r="33" spans="1:39" ht="13.5" customHeight="1">
      <c r="A33" s="63">
        <v>5</v>
      </c>
      <c r="B33" s="91" t="s">
        <v>30</v>
      </c>
      <c r="C33" s="65" t="s">
        <v>36</v>
      </c>
      <c r="D33" s="90">
        <v>10</v>
      </c>
      <c r="E33" s="90">
        <v>10</v>
      </c>
      <c r="F33" s="90">
        <v>9</v>
      </c>
      <c r="G33" s="90">
        <v>10</v>
      </c>
      <c r="H33" s="90">
        <v>9</v>
      </c>
      <c r="I33" s="90">
        <v>9</v>
      </c>
      <c r="J33" s="90">
        <v>10</v>
      </c>
      <c r="K33" s="90">
        <v>9</v>
      </c>
      <c r="L33" s="90">
        <v>8</v>
      </c>
      <c r="M33" s="90">
        <v>9</v>
      </c>
      <c r="N33" s="90">
        <v>10</v>
      </c>
      <c r="O33" s="90">
        <v>8</v>
      </c>
      <c r="P33" s="90">
        <v>8</v>
      </c>
      <c r="Q33" s="88">
        <v>8</v>
      </c>
      <c r="R33" s="88">
        <v>10</v>
      </c>
      <c r="S33" s="88">
        <v>10</v>
      </c>
      <c r="T33" s="88">
        <v>8</v>
      </c>
      <c r="U33" s="88">
        <v>10</v>
      </c>
      <c r="V33" s="88">
        <v>8</v>
      </c>
      <c r="W33" s="88">
        <v>10</v>
      </c>
      <c r="X33" s="88">
        <v>10</v>
      </c>
      <c r="Y33" s="88">
        <v>0</v>
      </c>
      <c r="Z33" s="88">
        <v>9</v>
      </c>
      <c r="AA33" s="88">
        <v>8</v>
      </c>
      <c r="AB33" s="88">
        <v>9</v>
      </c>
      <c r="AC33" s="88">
        <v>9</v>
      </c>
      <c r="AD33" s="88">
        <v>8</v>
      </c>
      <c r="AE33" s="88">
        <v>8</v>
      </c>
      <c r="AF33" s="88"/>
      <c r="AH33" s="11">
        <f t="shared" si="0"/>
        <v>0</v>
      </c>
      <c r="AI33" s="11">
        <f t="shared" si="1"/>
        <v>0</v>
      </c>
      <c r="AJ33" s="11">
        <f t="shared" si="2"/>
        <v>0</v>
      </c>
      <c r="AK33" s="11">
        <f t="shared" si="3"/>
        <v>17</v>
      </c>
      <c r="AL33" s="11">
        <f t="shared" si="4"/>
        <v>10</v>
      </c>
      <c r="AM33" s="11">
        <f t="shared" si="5"/>
        <v>1</v>
      </c>
    </row>
    <row r="34" spans="1:39" ht="13.5" customHeight="1">
      <c r="A34" s="63"/>
      <c r="B34" s="91" t="s">
        <v>32</v>
      </c>
      <c r="C34" s="65"/>
      <c r="D34" s="90">
        <v>10</v>
      </c>
      <c r="E34" s="90">
        <v>10</v>
      </c>
      <c r="F34" s="90">
        <v>9</v>
      </c>
      <c r="G34" s="90">
        <v>10</v>
      </c>
      <c r="H34" s="90">
        <v>9</v>
      </c>
      <c r="I34" s="90">
        <v>10</v>
      </c>
      <c r="J34" s="90">
        <v>10</v>
      </c>
      <c r="K34" s="90">
        <v>9</v>
      </c>
      <c r="L34" s="90">
        <v>10</v>
      </c>
      <c r="M34" s="90">
        <v>10</v>
      </c>
      <c r="N34" s="90">
        <v>10</v>
      </c>
      <c r="O34" s="90">
        <v>10</v>
      </c>
      <c r="P34" s="90">
        <v>9</v>
      </c>
      <c r="Q34" s="88">
        <v>8</v>
      </c>
      <c r="R34" s="88">
        <v>10</v>
      </c>
      <c r="S34" s="88">
        <v>10</v>
      </c>
      <c r="T34" s="88">
        <v>7</v>
      </c>
      <c r="U34" s="88">
        <v>10</v>
      </c>
      <c r="V34" s="88">
        <v>7</v>
      </c>
      <c r="W34" s="88">
        <v>9</v>
      </c>
      <c r="X34" s="88">
        <v>10</v>
      </c>
      <c r="Y34" s="88">
        <v>0</v>
      </c>
      <c r="Z34" s="88">
        <v>9</v>
      </c>
      <c r="AA34" s="88">
        <v>10</v>
      </c>
      <c r="AB34" s="88">
        <v>9</v>
      </c>
      <c r="AC34" s="88">
        <v>10</v>
      </c>
      <c r="AD34" s="88">
        <v>10</v>
      </c>
      <c r="AE34" s="88">
        <v>9</v>
      </c>
      <c r="AF34" s="88"/>
      <c r="AH34" s="11">
        <f t="shared" si="0"/>
        <v>0</v>
      </c>
      <c r="AI34" s="11">
        <f t="shared" si="1"/>
        <v>0</v>
      </c>
      <c r="AJ34" s="11">
        <f t="shared" si="2"/>
        <v>0</v>
      </c>
      <c r="AK34" s="11">
        <f t="shared" si="3"/>
        <v>11</v>
      </c>
      <c r="AL34" s="11">
        <f t="shared" si="4"/>
        <v>16</v>
      </c>
      <c r="AM34" s="11">
        <f t="shared" si="5"/>
        <v>1</v>
      </c>
    </row>
    <row r="35" spans="1:39" ht="13.5" customHeight="1">
      <c r="A35" s="63">
        <v>6</v>
      </c>
      <c r="B35" s="91" t="s">
        <v>30</v>
      </c>
      <c r="C35" s="65" t="s">
        <v>37</v>
      </c>
      <c r="D35" s="90">
        <v>10</v>
      </c>
      <c r="E35" s="90">
        <v>10</v>
      </c>
      <c r="F35" s="90">
        <v>10</v>
      </c>
      <c r="G35" s="90">
        <v>10</v>
      </c>
      <c r="H35" s="90">
        <v>10</v>
      </c>
      <c r="I35" s="90">
        <v>10</v>
      </c>
      <c r="J35" s="90">
        <v>10</v>
      </c>
      <c r="K35" s="90">
        <v>10</v>
      </c>
      <c r="L35" s="90">
        <v>10</v>
      </c>
      <c r="M35" s="90">
        <v>9</v>
      </c>
      <c r="N35" s="90">
        <v>10</v>
      </c>
      <c r="O35" s="90">
        <v>10</v>
      </c>
      <c r="P35" s="90">
        <v>8</v>
      </c>
      <c r="Q35" s="88">
        <v>10</v>
      </c>
      <c r="R35" s="88">
        <v>10</v>
      </c>
      <c r="S35" s="88">
        <v>10</v>
      </c>
      <c r="T35" s="88">
        <v>9</v>
      </c>
      <c r="U35" s="88">
        <v>10</v>
      </c>
      <c r="V35" s="88">
        <v>8</v>
      </c>
      <c r="W35" s="88">
        <v>9</v>
      </c>
      <c r="X35" s="88">
        <v>10</v>
      </c>
      <c r="Y35" s="88">
        <v>0</v>
      </c>
      <c r="Z35" s="88">
        <v>9</v>
      </c>
      <c r="AA35" s="88">
        <v>10</v>
      </c>
      <c r="AB35" s="88">
        <v>10</v>
      </c>
      <c r="AC35" s="88">
        <v>10</v>
      </c>
      <c r="AD35" s="88">
        <v>8</v>
      </c>
      <c r="AE35" s="88">
        <v>9</v>
      </c>
      <c r="AF35" s="88"/>
      <c r="AH35" s="11">
        <f t="shared" si="0"/>
        <v>0</v>
      </c>
      <c r="AI35" s="11">
        <f t="shared" si="1"/>
        <v>0</v>
      </c>
      <c r="AJ35" s="11">
        <f t="shared" si="2"/>
        <v>0</v>
      </c>
      <c r="AK35" s="11">
        <f t="shared" si="3"/>
        <v>8</v>
      </c>
      <c r="AL35" s="11">
        <f t="shared" si="4"/>
        <v>19</v>
      </c>
      <c r="AM35" s="11">
        <f t="shared" si="5"/>
        <v>1</v>
      </c>
    </row>
    <row r="36" spans="1:39" ht="13.5" customHeight="1">
      <c r="A36" s="63"/>
      <c r="B36" s="91" t="s">
        <v>32</v>
      </c>
      <c r="C36" s="65"/>
      <c r="D36" s="90">
        <v>10</v>
      </c>
      <c r="E36" s="90">
        <v>10</v>
      </c>
      <c r="F36" s="90">
        <v>10</v>
      </c>
      <c r="G36" s="90">
        <v>10</v>
      </c>
      <c r="H36" s="90">
        <v>10</v>
      </c>
      <c r="I36" s="90">
        <v>10</v>
      </c>
      <c r="J36" s="90">
        <v>10</v>
      </c>
      <c r="K36" s="90">
        <v>10</v>
      </c>
      <c r="L36" s="90">
        <v>10</v>
      </c>
      <c r="M36" s="90">
        <v>10</v>
      </c>
      <c r="N36" s="90">
        <v>10</v>
      </c>
      <c r="O36" s="90">
        <v>10</v>
      </c>
      <c r="P36" s="90">
        <v>9</v>
      </c>
      <c r="Q36" s="88">
        <v>8</v>
      </c>
      <c r="R36" s="88">
        <v>10</v>
      </c>
      <c r="S36" s="88">
        <v>10</v>
      </c>
      <c r="T36" s="88">
        <v>9</v>
      </c>
      <c r="U36" s="88">
        <v>10</v>
      </c>
      <c r="V36" s="88">
        <v>8</v>
      </c>
      <c r="W36" s="88">
        <v>9</v>
      </c>
      <c r="X36" s="88">
        <v>10</v>
      </c>
      <c r="Y36" s="88">
        <v>0</v>
      </c>
      <c r="Z36" s="88">
        <v>9</v>
      </c>
      <c r="AA36" s="88">
        <v>10</v>
      </c>
      <c r="AB36" s="88">
        <v>10</v>
      </c>
      <c r="AC36" s="88">
        <v>10</v>
      </c>
      <c r="AD36" s="88">
        <v>9</v>
      </c>
      <c r="AE36" s="88">
        <v>9</v>
      </c>
      <c r="AF36" s="88"/>
      <c r="AH36" s="11">
        <f t="shared" si="0"/>
        <v>0</v>
      </c>
      <c r="AI36" s="11">
        <f t="shared" si="1"/>
        <v>0</v>
      </c>
      <c r="AJ36" s="11">
        <f t="shared" si="2"/>
        <v>0</v>
      </c>
      <c r="AK36" s="11">
        <f t="shared" si="3"/>
        <v>8</v>
      </c>
      <c r="AL36" s="11">
        <f t="shared" si="4"/>
        <v>19</v>
      </c>
      <c r="AM36" s="11">
        <f t="shared" si="5"/>
        <v>1</v>
      </c>
    </row>
    <row r="37" spans="1:39" ht="13.5" customHeight="1">
      <c r="A37" s="63">
        <v>7</v>
      </c>
      <c r="B37" s="91" t="s">
        <v>30</v>
      </c>
      <c r="C37" s="65" t="s">
        <v>38</v>
      </c>
      <c r="D37" s="90">
        <v>10</v>
      </c>
      <c r="E37" s="90">
        <v>10</v>
      </c>
      <c r="F37" s="90">
        <v>10</v>
      </c>
      <c r="G37" s="90">
        <v>10</v>
      </c>
      <c r="H37" s="90">
        <v>10</v>
      </c>
      <c r="I37" s="90">
        <v>10</v>
      </c>
      <c r="J37" s="90">
        <v>10</v>
      </c>
      <c r="K37" s="90">
        <v>10</v>
      </c>
      <c r="L37" s="90">
        <v>10</v>
      </c>
      <c r="M37" s="90">
        <v>10</v>
      </c>
      <c r="N37" s="90">
        <v>9</v>
      </c>
      <c r="O37" s="90">
        <v>10</v>
      </c>
      <c r="P37" s="90">
        <v>9</v>
      </c>
      <c r="Q37" s="88">
        <v>7</v>
      </c>
      <c r="R37" s="88">
        <v>9</v>
      </c>
      <c r="S37" s="88">
        <v>10</v>
      </c>
      <c r="T37" s="88">
        <v>9</v>
      </c>
      <c r="U37" s="88">
        <v>8</v>
      </c>
      <c r="V37" s="88">
        <v>9</v>
      </c>
      <c r="W37" s="88">
        <v>9</v>
      </c>
      <c r="X37" s="88">
        <v>9</v>
      </c>
      <c r="Y37" s="88">
        <v>0</v>
      </c>
      <c r="Z37" s="88">
        <v>7</v>
      </c>
      <c r="AA37" s="88">
        <v>10</v>
      </c>
      <c r="AB37" s="88">
        <v>10</v>
      </c>
      <c r="AC37" s="88">
        <v>9</v>
      </c>
      <c r="AD37" s="88">
        <v>8</v>
      </c>
      <c r="AE37" s="88">
        <v>9</v>
      </c>
      <c r="AF37" s="88"/>
      <c r="AH37" s="11">
        <f t="shared" si="0"/>
        <v>0</v>
      </c>
      <c r="AI37" s="11">
        <f t="shared" si="1"/>
        <v>0</v>
      </c>
      <c r="AJ37" s="11">
        <f t="shared" si="2"/>
        <v>0</v>
      </c>
      <c r="AK37" s="11">
        <f t="shared" si="3"/>
        <v>13</v>
      </c>
      <c r="AL37" s="11">
        <f t="shared" si="4"/>
        <v>14</v>
      </c>
      <c r="AM37" s="11">
        <f t="shared" si="5"/>
        <v>1</v>
      </c>
    </row>
    <row r="38" spans="1:39" ht="13.5" customHeight="1">
      <c r="A38" s="63"/>
      <c r="B38" s="91" t="s">
        <v>32</v>
      </c>
      <c r="C38" s="65"/>
      <c r="D38" s="90">
        <v>10</v>
      </c>
      <c r="E38" s="90">
        <v>10</v>
      </c>
      <c r="F38" s="90">
        <v>10</v>
      </c>
      <c r="G38" s="90">
        <v>10</v>
      </c>
      <c r="H38" s="90">
        <v>10</v>
      </c>
      <c r="I38" s="90">
        <v>10</v>
      </c>
      <c r="J38" s="90">
        <v>10</v>
      </c>
      <c r="K38" s="90">
        <v>10</v>
      </c>
      <c r="L38" s="90">
        <v>10</v>
      </c>
      <c r="M38" s="90">
        <v>10</v>
      </c>
      <c r="N38" s="90">
        <v>10</v>
      </c>
      <c r="O38" s="90">
        <v>10</v>
      </c>
      <c r="P38" s="90">
        <v>10</v>
      </c>
      <c r="Q38" s="88">
        <v>10</v>
      </c>
      <c r="R38" s="88">
        <v>10</v>
      </c>
      <c r="S38" s="88">
        <v>10</v>
      </c>
      <c r="T38" s="88">
        <v>9</v>
      </c>
      <c r="U38" s="88">
        <v>10</v>
      </c>
      <c r="V38" s="88">
        <v>9</v>
      </c>
      <c r="W38" s="88">
        <v>9</v>
      </c>
      <c r="X38" s="88">
        <v>10</v>
      </c>
      <c r="Y38" s="88">
        <v>0</v>
      </c>
      <c r="Z38" s="88">
        <v>9</v>
      </c>
      <c r="AA38" s="88">
        <v>10</v>
      </c>
      <c r="AB38" s="88">
        <v>10</v>
      </c>
      <c r="AC38" s="88">
        <v>10</v>
      </c>
      <c r="AD38" s="88">
        <v>9</v>
      </c>
      <c r="AE38" s="88">
        <v>9</v>
      </c>
      <c r="AF38" s="88"/>
      <c r="AH38" s="11">
        <f t="shared" si="0"/>
        <v>0</v>
      </c>
      <c r="AI38" s="11">
        <f t="shared" si="1"/>
        <v>0</v>
      </c>
      <c r="AJ38" s="11">
        <f t="shared" si="2"/>
        <v>0</v>
      </c>
      <c r="AK38" s="11">
        <f t="shared" si="3"/>
        <v>6</v>
      </c>
      <c r="AL38" s="11">
        <f t="shared" si="4"/>
        <v>21</v>
      </c>
      <c r="AM38" s="11">
        <f t="shared" si="5"/>
        <v>1</v>
      </c>
    </row>
    <row r="39" spans="1:39" ht="13.5" customHeight="1">
      <c r="A39" s="63">
        <v>8</v>
      </c>
      <c r="B39" s="91" t="s">
        <v>30</v>
      </c>
      <c r="C39" s="65" t="s">
        <v>39</v>
      </c>
      <c r="D39" s="90">
        <v>10</v>
      </c>
      <c r="E39" s="90">
        <v>10</v>
      </c>
      <c r="F39" s="90">
        <v>9</v>
      </c>
      <c r="G39" s="90">
        <v>10</v>
      </c>
      <c r="H39" s="90">
        <v>10</v>
      </c>
      <c r="I39" s="90">
        <v>10</v>
      </c>
      <c r="J39" s="90">
        <v>10</v>
      </c>
      <c r="K39" s="90">
        <v>10</v>
      </c>
      <c r="L39" s="90">
        <v>10</v>
      </c>
      <c r="M39" s="90">
        <v>10</v>
      </c>
      <c r="N39" s="90">
        <v>9</v>
      </c>
      <c r="O39" s="90">
        <v>9</v>
      </c>
      <c r="P39" s="90">
        <v>9</v>
      </c>
      <c r="Q39" s="88">
        <v>7</v>
      </c>
      <c r="R39" s="88">
        <v>9</v>
      </c>
      <c r="S39" s="88">
        <v>10</v>
      </c>
      <c r="T39" s="88">
        <v>10</v>
      </c>
      <c r="U39" s="88">
        <v>7</v>
      </c>
      <c r="V39" s="88">
        <v>9</v>
      </c>
      <c r="W39" s="88">
        <v>9</v>
      </c>
      <c r="X39" s="88">
        <v>9</v>
      </c>
      <c r="Y39" s="88">
        <v>0</v>
      </c>
      <c r="Z39" s="88">
        <v>7</v>
      </c>
      <c r="AA39" s="88">
        <v>10</v>
      </c>
      <c r="AB39" s="88">
        <v>10</v>
      </c>
      <c r="AC39" s="88">
        <v>9</v>
      </c>
      <c r="AD39" s="88">
        <v>6</v>
      </c>
      <c r="AE39" s="88">
        <v>9</v>
      </c>
      <c r="AF39" s="88"/>
      <c r="AH39" s="11">
        <f t="shared" si="0"/>
        <v>0</v>
      </c>
      <c r="AI39" s="11">
        <f t="shared" si="1"/>
        <v>0</v>
      </c>
      <c r="AJ39" s="11">
        <f t="shared" si="2"/>
        <v>1</v>
      </c>
      <c r="AK39" s="11">
        <f t="shared" si="3"/>
        <v>13</v>
      </c>
      <c r="AL39" s="11">
        <f t="shared" si="4"/>
        <v>13</v>
      </c>
      <c r="AM39" s="11">
        <f t="shared" si="5"/>
        <v>1</v>
      </c>
    </row>
    <row r="40" spans="1:39" ht="13.5" customHeight="1">
      <c r="A40" s="63"/>
      <c r="B40" s="91" t="s">
        <v>32</v>
      </c>
      <c r="C40" s="65"/>
      <c r="D40" s="90">
        <v>10</v>
      </c>
      <c r="E40" s="90">
        <v>10</v>
      </c>
      <c r="F40" s="90">
        <v>9</v>
      </c>
      <c r="G40" s="90">
        <v>10</v>
      </c>
      <c r="H40" s="90">
        <v>10</v>
      </c>
      <c r="I40" s="90">
        <v>10</v>
      </c>
      <c r="J40" s="90">
        <v>10</v>
      </c>
      <c r="K40" s="90">
        <v>10</v>
      </c>
      <c r="L40" s="90">
        <v>10</v>
      </c>
      <c r="M40" s="90">
        <v>10</v>
      </c>
      <c r="N40" s="90">
        <v>10</v>
      </c>
      <c r="O40" s="90">
        <v>10</v>
      </c>
      <c r="P40" s="90">
        <v>10</v>
      </c>
      <c r="Q40" s="88">
        <v>10</v>
      </c>
      <c r="R40" s="88">
        <v>9</v>
      </c>
      <c r="S40" s="88">
        <v>10</v>
      </c>
      <c r="T40" s="88">
        <v>10</v>
      </c>
      <c r="U40" s="88">
        <v>10</v>
      </c>
      <c r="V40" s="88">
        <v>9</v>
      </c>
      <c r="W40" s="88">
        <v>9</v>
      </c>
      <c r="X40" s="88">
        <v>10</v>
      </c>
      <c r="Y40" s="88">
        <v>0</v>
      </c>
      <c r="Z40" s="88">
        <v>9</v>
      </c>
      <c r="AA40" s="88">
        <v>10</v>
      </c>
      <c r="AB40" s="88">
        <v>10</v>
      </c>
      <c r="AC40" s="88">
        <v>10</v>
      </c>
      <c r="AD40" s="88">
        <v>8</v>
      </c>
      <c r="AE40" s="88">
        <v>10</v>
      </c>
      <c r="AF40" s="88"/>
      <c r="AH40" s="11">
        <f t="shared" si="0"/>
        <v>0</v>
      </c>
      <c r="AI40" s="11">
        <f t="shared" si="1"/>
        <v>0</v>
      </c>
      <c r="AJ40" s="11">
        <f t="shared" si="2"/>
        <v>0</v>
      </c>
      <c r="AK40" s="11">
        <f t="shared" si="3"/>
        <v>6</v>
      </c>
      <c r="AL40" s="11">
        <f t="shared" si="4"/>
        <v>21</v>
      </c>
      <c r="AM40" s="11">
        <f t="shared" si="5"/>
        <v>1</v>
      </c>
    </row>
    <row r="41" spans="1:39" ht="13.5" customHeight="1">
      <c r="A41" s="63">
        <v>9</v>
      </c>
      <c r="B41" s="91" t="s">
        <v>30</v>
      </c>
      <c r="C41" s="65" t="s">
        <v>40</v>
      </c>
      <c r="D41" s="90">
        <v>10</v>
      </c>
      <c r="E41" s="90">
        <v>10</v>
      </c>
      <c r="F41" s="90">
        <v>9</v>
      </c>
      <c r="G41" s="90">
        <v>10</v>
      </c>
      <c r="H41" s="90">
        <v>10</v>
      </c>
      <c r="I41" s="90">
        <v>9</v>
      </c>
      <c r="J41" s="90">
        <v>10</v>
      </c>
      <c r="K41" s="90">
        <v>10</v>
      </c>
      <c r="L41" s="90">
        <v>10</v>
      </c>
      <c r="M41" s="90">
        <v>10</v>
      </c>
      <c r="N41" s="90">
        <v>9</v>
      </c>
      <c r="O41" s="90">
        <v>7</v>
      </c>
      <c r="P41" s="90">
        <v>9</v>
      </c>
      <c r="Q41" s="88">
        <v>7</v>
      </c>
      <c r="R41" s="88">
        <v>8</v>
      </c>
      <c r="S41" s="88">
        <v>9</v>
      </c>
      <c r="T41" s="88">
        <v>8</v>
      </c>
      <c r="U41" s="88">
        <v>6</v>
      </c>
      <c r="V41" s="88">
        <v>9</v>
      </c>
      <c r="W41" s="88">
        <v>9</v>
      </c>
      <c r="X41" s="88">
        <v>9</v>
      </c>
      <c r="Y41" s="88">
        <v>0</v>
      </c>
      <c r="Z41" s="88">
        <v>7</v>
      </c>
      <c r="AA41" s="88">
        <v>10</v>
      </c>
      <c r="AB41" s="88">
        <v>10</v>
      </c>
      <c r="AC41" s="88">
        <v>8</v>
      </c>
      <c r="AD41" s="88">
        <v>7</v>
      </c>
      <c r="AE41" s="88">
        <v>10</v>
      </c>
      <c r="AF41" s="88"/>
      <c r="AH41" s="11">
        <f t="shared" si="0"/>
        <v>0</v>
      </c>
      <c r="AI41" s="11">
        <f t="shared" si="1"/>
        <v>0</v>
      </c>
      <c r="AJ41" s="11">
        <f t="shared" si="2"/>
        <v>1</v>
      </c>
      <c r="AK41" s="11">
        <f t="shared" si="3"/>
        <v>15</v>
      </c>
      <c r="AL41" s="11">
        <f t="shared" si="4"/>
        <v>11</v>
      </c>
      <c r="AM41" s="11">
        <f t="shared" si="5"/>
        <v>1</v>
      </c>
    </row>
    <row r="42" spans="1:39" ht="13.5" customHeight="1">
      <c r="A42" s="63"/>
      <c r="B42" s="91" t="s">
        <v>32</v>
      </c>
      <c r="C42" s="65"/>
      <c r="D42" s="90">
        <v>10</v>
      </c>
      <c r="E42" s="90">
        <v>10</v>
      </c>
      <c r="F42" s="90">
        <v>9</v>
      </c>
      <c r="G42" s="90">
        <v>10</v>
      </c>
      <c r="H42" s="90">
        <v>10</v>
      </c>
      <c r="I42" s="90">
        <v>9</v>
      </c>
      <c r="J42" s="90">
        <v>10</v>
      </c>
      <c r="K42" s="90">
        <v>10</v>
      </c>
      <c r="L42" s="90">
        <v>10</v>
      </c>
      <c r="M42" s="90">
        <v>10</v>
      </c>
      <c r="N42" s="90">
        <v>10</v>
      </c>
      <c r="O42" s="90">
        <v>10</v>
      </c>
      <c r="P42" s="90">
        <v>10</v>
      </c>
      <c r="Q42" s="88">
        <v>10</v>
      </c>
      <c r="R42" s="88">
        <v>8</v>
      </c>
      <c r="S42" s="88">
        <v>10</v>
      </c>
      <c r="T42" s="88">
        <v>8</v>
      </c>
      <c r="U42" s="88">
        <v>10</v>
      </c>
      <c r="V42" s="88">
        <v>9</v>
      </c>
      <c r="W42" s="88">
        <v>9</v>
      </c>
      <c r="X42" s="88">
        <v>10</v>
      </c>
      <c r="Y42" s="88">
        <v>0</v>
      </c>
      <c r="Z42" s="88">
        <v>9</v>
      </c>
      <c r="AA42" s="88">
        <v>10</v>
      </c>
      <c r="AB42" s="88">
        <v>10</v>
      </c>
      <c r="AC42" s="88">
        <v>10</v>
      </c>
      <c r="AD42" s="88">
        <v>9</v>
      </c>
      <c r="AE42" s="88">
        <v>9</v>
      </c>
      <c r="AF42" s="88"/>
      <c r="AH42" s="11">
        <f t="shared" si="0"/>
        <v>0</v>
      </c>
      <c r="AI42" s="11">
        <f t="shared" si="1"/>
        <v>0</v>
      </c>
      <c r="AJ42" s="11">
        <f t="shared" si="2"/>
        <v>0</v>
      </c>
      <c r="AK42" s="11">
        <f t="shared" si="3"/>
        <v>9</v>
      </c>
      <c r="AL42" s="11">
        <f t="shared" si="4"/>
        <v>18</v>
      </c>
      <c r="AM42" s="11">
        <f t="shared" si="5"/>
        <v>1</v>
      </c>
    </row>
    <row r="43" spans="1:39" ht="13.5" customHeight="1">
      <c r="A43" s="63">
        <v>10</v>
      </c>
      <c r="B43" s="91" t="s">
        <v>30</v>
      </c>
      <c r="C43" s="65" t="s">
        <v>41</v>
      </c>
      <c r="D43" s="90">
        <v>10</v>
      </c>
      <c r="E43" s="90">
        <v>10</v>
      </c>
      <c r="F43" s="90">
        <v>9</v>
      </c>
      <c r="G43" s="90">
        <v>10</v>
      </c>
      <c r="H43" s="90">
        <v>10</v>
      </c>
      <c r="I43" s="90">
        <v>10</v>
      </c>
      <c r="J43" s="90">
        <v>10</v>
      </c>
      <c r="K43" s="90">
        <v>10</v>
      </c>
      <c r="L43" s="90">
        <v>10</v>
      </c>
      <c r="M43" s="90">
        <v>10</v>
      </c>
      <c r="N43" s="90">
        <v>10</v>
      </c>
      <c r="O43" s="90">
        <v>10</v>
      </c>
      <c r="P43" s="90">
        <v>10</v>
      </c>
      <c r="Q43" s="88">
        <v>9</v>
      </c>
      <c r="R43" s="88">
        <v>9</v>
      </c>
      <c r="S43" s="88">
        <v>10</v>
      </c>
      <c r="T43" s="88">
        <v>9</v>
      </c>
      <c r="U43" s="88">
        <v>8</v>
      </c>
      <c r="V43" s="88">
        <v>9</v>
      </c>
      <c r="W43" s="88">
        <v>9</v>
      </c>
      <c r="X43" s="88">
        <v>9</v>
      </c>
      <c r="Y43" s="88">
        <v>0</v>
      </c>
      <c r="Z43" s="88">
        <v>7</v>
      </c>
      <c r="AA43" s="88">
        <v>10</v>
      </c>
      <c r="AB43" s="88">
        <v>10</v>
      </c>
      <c r="AC43" s="88">
        <v>9</v>
      </c>
      <c r="AD43" s="88">
        <v>8</v>
      </c>
      <c r="AE43" s="88">
        <v>10</v>
      </c>
      <c r="AF43" s="88"/>
      <c r="AH43" s="11">
        <f t="shared" si="0"/>
        <v>0</v>
      </c>
      <c r="AI43" s="11">
        <f t="shared" si="1"/>
        <v>0</v>
      </c>
      <c r="AJ43" s="11">
        <f t="shared" si="2"/>
        <v>0</v>
      </c>
      <c r="AK43" s="11">
        <f t="shared" si="3"/>
        <v>11</v>
      </c>
      <c r="AL43" s="11">
        <f t="shared" si="4"/>
        <v>16</v>
      </c>
      <c r="AM43" s="11">
        <f t="shared" si="5"/>
        <v>1</v>
      </c>
    </row>
    <row r="44" spans="1:39" ht="13.5" customHeight="1">
      <c r="A44" s="63"/>
      <c r="B44" s="91" t="s">
        <v>32</v>
      </c>
      <c r="C44" s="65"/>
      <c r="D44" s="90">
        <v>10</v>
      </c>
      <c r="E44" s="90">
        <v>10</v>
      </c>
      <c r="F44" s="90">
        <v>9</v>
      </c>
      <c r="G44" s="90">
        <v>10</v>
      </c>
      <c r="H44" s="90">
        <v>10</v>
      </c>
      <c r="I44" s="90">
        <v>10</v>
      </c>
      <c r="J44" s="90">
        <v>10</v>
      </c>
      <c r="K44" s="90">
        <v>10</v>
      </c>
      <c r="L44" s="90">
        <v>10</v>
      </c>
      <c r="M44" s="90">
        <v>10</v>
      </c>
      <c r="N44" s="90">
        <v>10</v>
      </c>
      <c r="O44" s="90">
        <v>10</v>
      </c>
      <c r="P44" s="90">
        <v>10</v>
      </c>
      <c r="Q44" s="88">
        <v>10</v>
      </c>
      <c r="R44" s="88">
        <v>8</v>
      </c>
      <c r="S44" s="88">
        <v>10</v>
      </c>
      <c r="T44" s="88">
        <v>9</v>
      </c>
      <c r="U44" s="88">
        <v>10</v>
      </c>
      <c r="V44" s="88">
        <v>10</v>
      </c>
      <c r="W44" s="88">
        <v>9</v>
      </c>
      <c r="X44" s="88">
        <v>10</v>
      </c>
      <c r="Y44" s="88">
        <v>0</v>
      </c>
      <c r="Z44" s="88">
        <v>10</v>
      </c>
      <c r="AA44" s="88">
        <v>10</v>
      </c>
      <c r="AB44" s="88">
        <v>10</v>
      </c>
      <c r="AC44" s="88">
        <v>10</v>
      </c>
      <c r="AD44" s="88">
        <v>9</v>
      </c>
      <c r="AE44" s="88">
        <v>10</v>
      </c>
      <c r="AF44" s="88"/>
      <c r="AH44" s="11">
        <f t="shared" si="0"/>
        <v>0</v>
      </c>
      <c r="AI44" s="11">
        <f t="shared" si="1"/>
        <v>0</v>
      </c>
      <c r="AJ44" s="11">
        <f t="shared" si="2"/>
        <v>0</v>
      </c>
      <c r="AK44" s="11">
        <f t="shared" si="3"/>
        <v>5</v>
      </c>
      <c r="AL44" s="11">
        <f t="shared" si="4"/>
        <v>22</v>
      </c>
      <c r="AM44" s="11">
        <f t="shared" si="5"/>
        <v>1</v>
      </c>
    </row>
    <row r="45" spans="1:39" ht="13.5" customHeight="1">
      <c r="A45" s="63">
        <v>11</v>
      </c>
      <c r="B45" s="91" t="s">
        <v>30</v>
      </c>
      <c r="C45" s="65" t="s">
        <v>42</v>
      </c>
      <c r="D45" s="90">
        <v>10</v>
      </c>
      <c r="E45" s="90">
        <v>10</v>
      </c>
      <c r="F45" s="90">
        <v>9</v>
      </c>
      <c r="G45" s="90">
        <v>10</v>
      </c>
      <c r="H45" s="90">
        <v>10</v>
      </c>
      <c r="I45" s="90">
        <v>10</v>
      </c>
      <c r="J45" s="90">
        <v>10</v>
      </c>
      <c r="K45" s="90">
        <v>10</v>
      </c>
      <c r="L45" s="90">
        <v>10</v>
      </c>
      <c r="M45" s="90">
        <v>10</v>
      </c>
      <c r="N45" s="90">
        <v>10</v>
      </c>
      <c r="O45" s="90">
        <v>9</v>
      </c>
      <c r="P45" s="90">
        <v>10</v>
      </c>
      <c r="Q45" s="88">
        <v>8</v>
      </c>
      <c r="R45" s="88">
        <v>8</v>
      </c>
      <c r="S45" s="88">
        <v>10</v>
      </c>
      <c r="T45" s="88">
        <v>9</v>
      </c>
      <c r="U45" s="88">
        <v>9</v>
      </c>
      <c r="V45" s="88">
        <v>9</v>
      </c>
      <c r="W45" s="88">
        <v>10</v>
      </c>
      <c r="X45" s="88">
        <v>9</v>
      </c>
      <c r="Y45" s="88">
        <v>0</v>
      </c>
      <c r="Z45" s="88">
        <v>4</v>
      </c>
      <c r="AA45" s="88">
        <v>10</v>
      </c>
      <c r="AB45" s="88">
        <v>10</v>
      </c>
      <c r="AC45" s="88">
        <v>9</v>
      </c>
      <c r="AD45" s="88">
        <v>9</v>
      </c>
      <c r="AE45" s="88">
        <v>10</v>
      </c>
      <c r="AF45" s="88"/>
      <c r="AH45" s="11">
        <f t="shared" si="0"/>
        <v>0</v>
      </c>
      <c r="AI45" s="11">
        <f t="shared" si="1"/>
        <v>1</v>
      </c>
      <c r="AJ45" s="11">
        <f t="shared" si="2"/>
        <v>0</v>
      </c>
      <c r="AK45" s="11">
        <f t="shared" si="3"/>
        <v>10</v>
      </c>
      <c r="AL45" s="11">
        <f t="shared" si="4"/>
        <v>16</v>
      </c>
      <c r="AM45" s="11">
        <f t="shared" si="5"/>
        <v>1</v>
      </c>
    </row>
    <row r="46" spans="1:39" ht="13.5" customHeight="1">
      <c r="A46" s="63"/>
      <c r="B46" s="91" t="s">
        <v>32</v>
      </c>
      <c r="C46" s="65"/>
      <c r="D46" s="90">
        <v>9</v>
      </c>
      <c r="E46" s="90">
        <v>10</v>
      </c>
      <c r="F46" s="90">
        <v>9</v>
      </c>
      <c r="G46" s="90">
        <v>10</v>
      </c>
      <c r="H46" s="90">
        <v>10</v>
      </c>
      <c r="I46" s="90">
        <v>10</v>
      </c>
      <c r="J46" s="90">
        <v>10</v>
      </c>
      <c r="K46" s="90">
        <v>10</v>
      </c>
      <c r="L46" s="90">
        <v>10</v>
      </c>
      <c r="M46" s="90">
        <v>10</v>
      </c>
      <c r="N46" s="90">
        <v>10</v>
      </c>
      <c r="O46" s="90">
        <v>10</v>
      </c>
      <c r="P46" s="90">
        <v>10</v>
      </c>
      <c r="Q46" s="88">
        <v>10</v>
      </c>
      <c r="R46" s="88">
        <v>8</v>
      </c>
      <c r="S46" s="88">
        <v>10</v>
      </c>
      <c r="T46" s="88">
        <v>9</v>
      </c>
      <c r="U46" s="88">
        <v>10</v>
      </c>
      <c r="V46" s="88">
        <v>9</v>
      </c>
      <c r="W46" s="88">
        <v>10</v>
      </c>
      <c r="X46" s="88">
        <v>10</v>
      </c>
      <c r="Y46" s="88">
        <v>0</v>
      </c>
      <c r="Z46" s="88">
        <v>10</v>
      </c>
      <c r="AA46" s="88">
        <v>10</v>
      </c>
      <c r="AB46" s="88">
        <v>10</v>
      </c>
      <c r="AC46" s="88">
        <v>9</v>
      </c>
      <c r="AD46" s="88">
        <v>8</v>
      </c>
      <c r="AE46" s="88">
        <v>9</v>
      </c>
      <c r="AF46" s="88"/>
      <c r="AH46" s="11">
        <f t="shared" si="0"/>
        <v>0</v>
      </c>
      <c r="AI46" s="11">
        <f t="shared" si="1"/>
        <v>0</v>
      </c>
      <c r="AJ46" s="11">
        <f t="shared" si="2"/>
        <v>0</v>
      </c>
      <c r="AK46" s="11">
        <f t="shared" si="3"/>
        <v>8</v>
      </c>
      <c r="AL46" s="11">
        <f t="shared" si="4"/>
        <v>19</v>
      </c>
      <c r="AM46" s="11">
        <f t="shared" si="5"/>
        <v>1</v>
      </c>
    </row>
    <row r="47" spans="1:39" ht="13.5" customHeight="1">
      <c r="A47" s="63">
        <v>12</v>
      </c>
      <c r="B47" s="91" t="s">
        <v>30</v>
      </c>
      <c r="C47" s="65" t="s">
        <v>43</v>
      </c>
      <c r="D47" s="90">
        <v>10</v>
      </c>
      <c r="E47" s="90">
        <v>10</v>
      </c>
      <c r="F47" s="90">
        <v>9</v>
      </c>
      <c r="G47" s="90">
        <v>10</v>
      </c>
      <c r="H47" s="90">
        <v>10</v>
      </c>
      <c r="I47" s="90">
        <v>9</v>
      </c>
      <c r="J47" s="90">
        <v>10</v>
      </c>
      <c r="K47" s="90">
        <v>10</v>
      </c>
      <c r="L47" s="90">
        <v>10</v>
      </c>
      <c r="M47" s="90">
        <v>10</v>
      </c>
      <c r="N47" s="90">
        <v>9</v>
      </c>
      <c r="O47" s="90">
        <v>9</v>
      </c>
      <c r="P47" s="90">
        <v>8</v>
      </c>
      <c r="Q47" s="88">
        <v>8</v>
      </c>
      <c r="R47" s="88">
        <v>8</v>
      </c>
      <c r="S47" s="88">
        <v>10</v>
      </c>
      <c r="T47" s="88">
        <v>8</v>
      </c>
      <c r="U47" s="88">
        <v>7</v>
      </c>
      <c r="V47" s="88">
        <v>9</v>
      </c>
      <c r="W47" s="88">
        <v>9</v>
      </c>
      <c r="X47" s="88">
        <v>10</v>
      </c>
      <c r="Y47" s="88">
        <v>0</v>
      </c>
      <c r="Z47" s="88">
        <v>6</v>
      </c>
      <c r="AA47" s="88">
        <v>10</v>
      </c>
      <c r="AB47" s="88">
        <v>8</v>
      </c>
      <c r="AC47" s="88">
        <v>9</v>
      </c>
      <c r="AD47" s="88">
        <v>8</v>
      </c>
      <c r="AE47" s="88">
        <v>10</v>
      </c>
      <c r="AF47" s="88"/>
      <c r="AH47" s="11">
        <f t="shared" si="0"/>
        <v>0</v>
      </c>
      <c r="AI47" s="11">
        <f t="shared" si="1"/>
        <v>0</v>
      </c>
      <c r="AJ47" s="11">
        <f t="shared" si="2"/>
        <v>1</v>
      </c>
      <c r="AK47" s="11">
        <f t="shared" si="3"/>
        <v>14</v>
      </c>
      <c r="AL47" s="11">
        <f t="shared" si="4"/>
        <v>12</v>
      </c>
      <c r="AM47" s="11">
        <f t="shared" si="5"/>
        <v>1</v>
      </c>
    </row>
    <row r="48" spans="1:39" ht="13.5" customHeight="1">
      <c r="A48" s="63"/>
      <c r="B48" s="91" t="s">
        <v>32</v>
      </c>
      <c r="C48" s="65"/>
      <c r="D48" s="90">
        <v>9</v>
      </c>
      <c r="E48" s="90">
        <v>10</v>
      </c>
      <c r="F48" s="90">
        <v>9</v>
      </c>
      <c r="G48" s="90">
        <v>10</v>
      </c>
      <c r="H48" s="90">
        <v>10</v>
      </c>
      <c r="I48" s="90">
        <v>9</v>
      </c>
      <c r="J48" s="90">
        <v>10</v>
      </c>
      <c r="K48" s="90">
        <v>10</v>
      </c>
      <c r="L48" s="90">
        <v>10</v>
      </c>
      <c r="M48" s="90">
        <v>10</v>
      </c>
      <c r="N48" s="90">
        <v>10</v>
      </c>
      <c r="O48" s="90">
        <v>9</v>
      </c>
      <c r="P48" s="90">
        <v>10</v>
      </c>
      <c r="Q48" s="88">
        <v>7</v>
      </c>
      <c r="R48" s="88">
        <v>8</v>
      </c>
      <c r="S48" s="88">
        <v>10</v>
      </c>
      <c r="T48" s="88">
        <v>8</v>
      </c>
      <c r="U48" s="88">
        <v>10</v>
      </c>
      <c r="V48" s="88">
        <v>9</v>
      </c>
      <c r="W48" s="88">
        <v>9</v>
      </c>
      <c r="X48" s="88">
        <v>10</v>
      </c>
      <c r="Y48" s="88">
        <v>0</v>
      </c>
      <c r="Z48" s="88">
        <v>10</v>
      </c>
      <c r="AA48" s="88">
        <v>10</v>
      </c>
      <c r="AB48" s="88">
        <v>8</v>
      </c>
      <c r="AC48" s="88">
        <v>9</v>
      </c>
      <c r="AD48" s="88">
        <v>6</v>
      </c>
      <c r="AE48" s="88">
        <v>9</v>
      </c>
      <c r="AF48" s="88"/>
      <c r="AH48" s="11">
        <f t="shared" si="0"/>
        <v>0</v>
      </c>
      <c r="AI48" s="11">
        <f t="shared" si="1"/>
        <v>0</v>
      </c>
      <c r="AJ48" s="11">
        <f t="shared" si="2"/>
        <v>1</v>
      </c>
      <c r="AK48" s="11">
        <f t="shared" si="3"/>
        <v>12</v>
      </c>
      <c r="AL48" s="11">
        <f t="shared" si="4"/>
        <v>14</v>
      </c>
      <c r="AM48" s="11">
        <f t="shared" si="5"/>
        <v>1</v>
      </c>
    </row>
    <row r="49" spans="1:39" ht="13.5" customHeight="1">
      <c r="A49" s="63">
        <v>13</v>
      </c>
      <c r="B49" s="91" t="s">
        <v>30</v>
      </c>
      <c r="C49" s="65" t="s">
        <v>44</v>
      </c>
      <c r="D49" s="90">
        <v>10</v>
      </c>
      <c r="E49" s="90">
        <v>10</v>
      </c>
      <c r="F49" s="90">
        <v>9</v>
      </c>
      <c r="G49" s="90">
        <v>10</v>
      </c>
      <c r="H49" s="90">
        <v>10</v>
      </c>
      <c r="I49" s="90">
        <v>10</v>
      </c>
      <c r="J49" s="90">
        <v>10</v>
      </c>
      <c r="K49" s="90">
        <v>10</v>
      </c>
      <c r="L49" s="90">
        <v>10</v>
      </c>
      <c r="M49" s="90">
        <v>10</v>
      </c>
      <c r="N49" s="90">
        <v>9</v>
      </c>
      <c r="O49" s="90">
        <v>9</v>
      </c>
      <c r="P49" s="90">
        <v>8</v>
      </c>
      <c r="Q49" s="88">
        <v>8</v>
      </c>
      <c r="R49" s="88">
        <v>9</v>
      </c>
      <c r="S49" s="88">
        <v>9</v>
      </c>
      <c r="T49" s="88">
        <v>9</v>
      </c>
      <c r="U49" s="88">
        <v>6</v>
      </c>
      <c r="V49" s="88">
        <v>9</v>
      </c>
      <c r="W49" s="88">
        <v>9</v>
      </c>
      <c r="X49" s="88">
        <v>10</v>
      </c>
      <c r="Y49" s="88">
        <v>0</v>
      </c>
      <c r="Z49" s="88">
        <v>9</v>
      </c>
      <c r="AA49" s="88">
        <v>10</v>
      </c>
      <c r="AB49" s="88">
        <v>8</v>
      </c>
      <c r="AC49" s="88">
        <v>9</v>
      </c>
      <c r="AD49" s="88">
        <v>8</v>
      </c>
      <c r="AE49" s="88">
        <v>9</v>
      </c>
      <c r="AF49" s="88"/>
      <c r="AH49" s="11">
        <f t="shared" si="0"/>
        <v>0</v>
      </c>
      <c r="AI49" s="11">
        <f t="shared" si="1"/>
        <v>0</v>
      </c>
      <c r="AJ49" s="11">
        <f t="shared" si="2"/>
        <v>1</v>
      </c>
      <c r="AK49" s="11">
        <f t="shared" si="3"/>
        <v>15</v>
      </c>
      <c r="AL49" s="11">
        <f t="shared" si="4"/>
        <v>11</v>
      </c>
      <c r="AM49" s="11">
        <f t="shared" si="5"/>
        <v>1</v>
      </c>
    </row>
    <row r="50" spans="1:39" ht="13.5" customHeight="1">
      <c r="A50" s="63"/>
      <c r="B50" s="91" t="s">
        <v>32</v>
      </c>
      <c r="C50" s="65"/>
      <c r="D50" s="90">
        <v>10</v>
      </c>
      <c r="E50" s="90">
        <v>10</v>
      </c>
      <c r="F50" s="90">
        <v>9</v>
      </c>
      <c r="G50" s="90">
        <v>10</v>
      </c>
      <c r="H50" s="90">
        <v>10</v>
      </c>
      <c r="I50" s="90">
        <v>10</v>
      </c>
      <c r="J50" s="90">
        <v>10</v>
      </c>
      <c r="K50" s="90">
        <v>10</v>
      </c>
      <c r="L50" s="90">
        <v>10</v>
      </c>
      <c r="M50" s="90">
        <v>10</v>
      </c>
      <c r="N50" s="90">
        <v>10</v>
      </c>
      <c r="O50" s="90">
        <v>10</v>
      </c>
      <c r="P50" s="90">
        <v>10</v>
      </c>
      <c r="Q50" s="88">
        <v>10</v>
      </c>
      <c r="R50" s="88">
        <v>10</v>
      </c>
      <c r="S50" s="88">
        <v>10</v>
      </c>
      <c r="T50" s="88">
        <v>9</v>
      </c>
      <c r="U50" s="88">
        <v>10</v>
      </c>
      <c r="V50" s="88">
        <v>9</v>
      </c>
      <c r="W50" s="88">
        <v>10</v>
      </c>
      <c r="X50" s="88">
        <v>10</v>
      </c>
      <c r="Y50" s="88">
        <v>0</v>
      </c>
      <c r="Z50" s="88">
        <v>10</v>
      </c>
      <c r="AA50" s="88">
        <v>10</v>
      </c>
      <c r="AB50" s="88">
        <v>9</v>
      </c>
      <c r="AC50" s="88">
        <v>10</v>
      </c>
      <c r="AD50" s="88">
        <v>5</v>
      </c>
      <c r="AE50" s="88">
        <v>9</v>
      </c>
      <c r="AF50" s="88"/>
      <c r="AH50" s="11">
        <f t="shared" si="0"/>
        <v>0</v>
      </c>
      <c r="AI50" s="11">
        <f t="shared" si="1"/>
        <v>0</v>
      </c>
      <c r="AJ50" s="11">
        <f t="shared" si="2"/>
        <v>1</v>
      </c>
      <c r="AK50" s="11">
        <f t="shared" si="3"/>
        <v>5</v>
      </c>
      <c r="AL50" s="11">
        <f t="shared" si="4"/>
        <v>21</v>
      </c>
      <c r="AM50" s="11">
        <f t="shared" si="5"/>
        <v>1</v>
      </c>
    </row>
    <row r="51" spans="1:39" ht="13.5" customHeight="1">
      <c r="A51" s="63">
        <v>14</v>
      </c>
      <c r="B51" s="91" t="s">
        <v>30</v>
      </c>
      <c r="C51" s="62" t="s">
        <v>45</v>
      </c>
      <c r="D51" s="90">
        <v>10</v>
      </c>
      <c r="E51" s="90">
        <v>10</v>
      </c>
      <c r="F51" s="90">
        <v>9</v>
      </c>
      <c r="G51" s="90">
        <v>10</v>
      </c>
      <c r="H51" s="90">
        <v>10</v>
      </c>
      <c r="I51" s="90">
        <v>9</v>
      </c>
      <c r="J51" s="90">
        <v>9</v>
      </c>
      <c r="K51" s="90">
        <v>10</v>
      </c>
      <c r="L51" s="90">
        <v>10</v>
      </c>
      <c r="M51" s="90">
        <v>10</v>
      </c>
      <c r="N51" s="90">
        <v>10</v>
      </c>
      <c r="O51" s="90">
        <v>9</v>
      </c>
      <c r="P51" s="90">
        <v>9</v>
      </c>
      <c r="Q51" s="88">
        <v>7</v>
      </c>
      <c r="R51" s="88">
        <v>9</v>
      </c>
      <c r="S51" s="88">
        <v>10</v>
      </c>
      <c r="T51" s="88">
        <v>10</v>
      </c>
      <c r="U51" s="88">
        <v>9</v>
      </c>
      <c r="V51" s="88">
        <v>9</v>
      </c>
      <c r="W51" s="88">
        <v>10</v>
      </c>
      <c r="X51" s="88">
        <v>10</v>
      </c>
      <c r="Y51" s="88">
        <v>0</v>
      </c>
      <c r="Z51" s="88">
        <v>5</v>
      </c>
      <c r="AA51" s="88">
        <v>9</v>
      </c>
      <c r="AB51" s="88">
        <v>9</v>
      </c>
      <c r="AC51" s="88">
        <v>9</v>
      </c>
      <c r="AD51" s="88">
        <v>7</v>
      </c>
      <c r="AE51" s="88">
        <v>10</v>
      </c>
      <c r="AF51" s="88"/>
      <c r="AH51" s="11">
        <f t="shared" si="0"/>
        <v>0</v>
      </c>
      <c r="AI51" s="11">
        <f t="shared" si="1"/>
        <v>0</v>
      </c>
      <c r="AJ51" s="11">
        <f t="shared" si="2"/>
        <v>1</v>
      </c>
      <c r="AK51" s="11">
        <f t="shared" si="3"/>
        <v>13</v>
      </c>
      <c r="AL51" s="11">
        <f t="shared" si="4"/>
        <v>13</v>
      </c>
      <c r="AM51" s="11">
        <f t="shared" si="5"/>
        <v>1</v>
      </c>
    </row>
    <row r="52" spans="1:39" ht="13.5" customHeight="1">
      <c r="A52" s="63"/>
      <c r="B52" s="91" t="s">
        <v>32</v>
      </c>
      <c r="C52" s="62"/>
      <c r="D52" s="90">
        <v>10</v>
      </c>
      <c r="E52" s="90">
        <v>10</v>
      </c>
      <c r="F52" s="90">
        <v>9</v>
      </c>
      <c r="G52" s="90">
        <v>10</v>
      </c>
      <c r="H52" s="90">
        <v>10</v>
      </c>
      <c r="I52" s="90">
        <v>9</v>
      </c>
      <c r="J52" s="90">
        <v>10</v>
      </c>
      <c r="K52" s="90">
        <v>10</v>
      </c>
      <c r="L52" s="90">
        <v>10</v>
      </c>
      <c r="M52" s="90">
        <v>10</v>
      </c>
      <c r="N52" s="90">
        <v>10</v>
      </c>
      <c r="O52" s="90">
        <v>9</v>
      </c>
      <c r="P52" s="90">
        <v>9</v>
      </c>
      <c r="Q52" s="88">
        <v>8</v>
      </c>
      <c r="R52" s="88">
        <v>10</v>
      </c>
      <c r="S52" s="88">
        <v>10</v>
      </c>
      <c r="T52" s="88">
        <v>10</v>
      </c>
      <c r="U52" s="88">
        <v>10</v>
      </c>
      <c r="V52" s="88">
        <v>9</v>
      </c>
      <c r="W52" s="88">
        <v>10</v>
      </c>
      <c r="X52" s="88">
        <v>10</v>
      </c>
      <c r="Y52" s="88">
        <v>0</v>
      </c>
      <c r="Z52" s="88">
        <v>10</v>
      </c>
      <c r="AA52" s="88">
        <v>10</v>
      </c>
      <c r="AB52" s="88">
        <v>7</v>
      </c>
      <c r="AC52" s="88">
        <v>9</v>
      </c>
      <c r="AD52" s="88">
        <v>10</v>
      </c>
      <c r="AE52" s="88">
        <v>9</v>
      </c>
      <c r="AF52" s="88"/>
      <c r="AH52" s="11">
        <f t="shared" si="0"/>
        <v>0</v>
      </c>
      <c r="AI52" s="11">
        <f t="shared" si="1"/>
        <v>0</v>
      </c>
      <c r="AJ52" s="11">
        <f t="shared" si="2"/>
        <v>0</v>
      </c>
      <c r="AK52" s="11">
        <f t="shared" si="3"/>
        <v>9</v>
      </c>
      <c r="AL52" s="11">
        <f t="shared" si="4"/>
        <v>18</v>
      </c>
      <c r="AM52" s="11">
        <f t="shared" si="5"/>
        <v>1</v>
      </c>
    </row>
    <row r="53" spans="1:39" ht="13.5" customHeight="1">
      <c r="A53" s="63">
        <v>15</v>
      </c>
      <c r="B53" s="91" t="s">
        <v>30</v>
      </c>
      <c r="C53" s="65" t="s">
        <v>46</v>
      </c>
      <c r="D53" s="90">
        <v>10</v>
      </c>
      <c r="E53" s="90">
        <v>10</v>
      </c>
      <c r="F53" s="90">
        <v>9</v>
      </c>
      <c r="G53" s="90">
        <v>10</v>
      </c>
      <c r="H53" s="90">
        <v>10</v>
      </c>
      <c r="I53" s="90">
        <v>10</v>
      </c>
      <c r="J53" s="90">
        <v>10</v>
      </c>
      <c r="K53" s="90">
        <v>10</v>
      </c>
      <c r="L53" s="90">
        <v>10</v>
      </c>
      <c r="M53" s="90">
        <v>10</v>
      </c>
      <c r="N53" s="90">
        <v>10</v>
      </c>
      <c r="O53" s="90">
        <v>10</v>
      </c>
      <c r="P53" s="90">
        <v>9</v>
      </c>
      <c r="Q53" s="88">
        <v>8</v>
      </c>
      <c r="R53" s="88">
        <v>10</v>
      </c>
      <c r="S53" s="88">
        <v>9</v>
      </c>
      <c r="T53" s="88">
        <v>10</v>
      </c>
      <c r="U53" s="88">
        <v>10</v>
      </c>
      <c r="V53" s="88">
        <v>9</v>
      </c>
      <c r="W53" s="88">
        <v>9</v>
      </c>
      <c r="X53" s="88">
        <v>10</v>
      </c>
      <c r="Y53" s="88">
        <v>0</v>
      </c>
      <c r="Z53" s="88">
        <v>7</v>
      </c>
      <c r="AA53" s="88">
        <v>10</v>
      </c>
      <c r="AB53" s="88">
        <v>10</v>
      </c>
      <c r="AC53" s="88">
        <v>10</v>
      </c>
      <c r="AD53" s="88">
        <v>8</v>
      </c>
      <c r="AE53" s="88">
        <v>9</v>
      </c>
      <c r="AF53" s="88"/>
      <c r="AH53" s="11">
        <f t="shared" si="0"/>
        <v>0</v>
      </c>
      <c r="AI53" s="11">
        <f t="shared" si="1"/>
        <v>0</v>
      </c>
      <c r="AJ53" s="11">
        <f t="shared" si="2"/>
        <v>0</v>
      </c>
      <c r="AK53" s="11">
        <f t="shared" si="3"/>
        <v>9</v>
      </c>
      <c r="AL53" s="11">
        <f t="shared" si="4"/>
        <v>18</v>
      </c>
      <c r="AM53" s="11">
        <f t="shared" si="5"/>
        <v>1</v>
      </c>
    </row>
    <row r="54" spans="1:39" ht="13.5" customHeight="1">
      <c r="A54" s="63"/>
      <c r="B54" s="91" t="s">
        <v>32</v>
      </c>
      <c r="C54" s="65"/>
      <c r="D54" s="90">
        <v>10</v>
      </c>
      <c r="E54" s="90">
        <v>10</v>
      </c>
      <c r="F54" s="90">
        <v>9</v>
      </c>
      <c r="G54" s="90">
        <v>10</v>
      </c>
      <c r="H54" s="90">
        <v>10</v>
      </c>
      <c r="I54" s="90">
        <v>10</v>
      </c>
      <c r="J54" s="90">
        <v>10</v>
      </c>
      <c r="K54" s="90">
        <v>10</v>
      </c>
      <c r="L54" s="90">
        <v>10</v>
      </c>
      <c r="M54" s="90">
        <v>10</v>
      </c>
      <c r="N54" s="90">
        <v>10</v>
      </c>
      <c r="O54" s="90">
        <v>10</v>
      </c>
      <c r="P54" s="90">
        <v>10</v>
      </c>
      <c r="Q54" s="88">
        <v>10</v>
      </c>
      <c r="R54" s="88">
        <v>10</v>
      </c>
      <c r="S54" s="88">
        <v>10</v>
      </c>
      <c r="T54" s="88">
        <v>10</v>
      </c>
      <c r="U54" s="88">
        <v>10</v>
      </c>
      <c r="V54" s="88">
        <v>9</v>
      </c>
      <c r="W54" s="88">
        <v>10</v>
      </c>
      <c r="X54" s="88">
        <v>10</v>
      </c>
      <c r="Y54" s="88">
        <v>0</v>
      </c>
      <c r="Z54" s="88">
        <v>9</v>
      </c>
      <c r="AA54" s="88">
        <v>9</v>
      </c>
      <c r="AB54" s="88">
        <v>10</v>
      </c>
      <c r="AC54" s="88">
        <v>10</v>
      </c>
      <c r="AD54" s="88">
        <v>8</v>
      </c>
      <c r="AE54" s="88">
        <v>9</v>
      </c>
      <c r="AF54" s="88"/>
      <c r="AH54" s="11">
        <f t="shared" si="0"/>
        <v>0</v>
      </c>
      <c r="AI54" s="11">
        <f t="shared" si="1"/>
        <v>0</v>
      </c>
      <c r="AJ54" s="11">
        <f t="shared" si="2"/>
        <v>0</v>
      </c>
      <c r="AK54" s="11">
        <f t="shared" si="3"/>
        <v>6</v>
      </c>
      <c r="AL54" s="11">
        <f t="shared" si="4"/>
        <v>21</v>
      </c>
      <c r="AM54" s="11">
        <f t="shared" si="5"/>
        <v>1</v>
      </c>
    </row>
    <row r="55" spans="1:39" ht="13.5" customHeight="1">
      <c r="A55" s="63">
        <v>16</v>
      </c>
      <c r="B55" s="91" t="s">
        <v>30</v>
      </c>
      <c r="C55" s="65" t="s">
        <v>47</v>
      </c>
      <c r="D55" s="90">
        <v>10</v>
      </c>
      <c r="E55" s="90">
        <v>10</v>
      </c>
      <c r="F55" s="90">
        <v>9</v>
      </c>
      <c r="G55" s="90">
        <v>10</v>
      </c>
      <c r="H55" s="90">
        <v>10</v>
      </c>
      <c r="I55" s="90">
        <v>10</v>
      </c>
      <c r="J55" s="90">
        <v>10</v>
      </c>
      <c r="K55" s="90">
        <v>10</v>
      </c>
      <c r="L55" s="90">
        <v>10</v>
      </c>
      <c r="M55" s="90">
        <v>10</v>
      </c>
      <c r="N55" s="90">
        <v>10</v>
      </c>
      <c r="O55" s="90">
        <v>10</v>
      </c>
      <c r="P55" s="90">
        <v>9</v>
      </c>
      <c r="Q55" s="88">
        <v>8</v>
      </c>
      <c r="R55" s="88">
        <v>9</v>
      </c>
      <c r="S55" s="88">
        <v>8</v>
      </c>
      <c r="T55" s="88">
        <v>10</v>
      </c>
      <c r="U55" s="88">
        <v>9</v>
      </c>
      <c r="V55" s="88">
        <v>9</v>
      </c>
      <c r="W55" s="88">
        <v>9</v>
      </c>
      <c r="X55" s="88">
        <v>10</v>
      </c>
      <c r="Y55" s="88">
        <v>0</v>
      </c>
      <c r="Z55" s="88">
        <v>4</v>
      </c>
      <c r="AA55" s="88">
        <v>10</v>
      </c>
      <c r="AB55" s="88">
        <v>9</v>
      </c>
      <c r="AC55" s="88">
        <v>9</v>
      </c>
      <c r="AD55" s="88">
        <v>7</v>
      </c>
      <c r="AE55" s="88">
        <v>9</v>
      </c>
      <c r="AF55" s="88"/>
      <c r="AH55" s="11">
        <f t="shared" si="0"/>
        <v>0</v>
      </c>
      <c r="AI55" s="11">
        <f t="shared" si="1"/>
        <v>1</v>
      </c>
      <c r="AJ55" s="11">
        <f t="shared" si="2"/>
        <v>0</v>
      </c>
      <c r="AK55" s="11">
        <f t="shared" si="3"/>
        <v>12</v>
      </c>
      <c r="AL55" s="11">
        <f t="shared" si="4"/>
        <v>14</v>
      </c>
      <c r="AM55" s="11">
        <f t="shared" si="5"/>
        <v>1</v>
      </c>
    </row>
    <row r="56" spans="1:39" ht="13.5" customHeight="1">
      <c r="A56" s="63"/>
      <c r="B56" s="91" t="s">
        <v>32</v>
      </c>
      <c r="C56" s="65"/>
      <c r="D56" s="90">
        <v>10</v>
      </c>
      <c r="E56" s="90">
        <v>10</v>
      </c>
      <c r="F56" s="90">
        <v>9</v>
      </c>
      <c r="G56" s="90">
        <v>10</v>
      </c>
      <c r="H56" s="90">
        <v>10</v>
      </c>
      <c r="I56" s="90">
        <v>10</v>
      </c>
      <c r="J56" s="90">
        <v>10</v>
      </c>
      <c r="K56" s="90">
        <v>10</v>
      </c>
      <c r="L56" s="90">
        <v>10</v>
      </c>
      <c r="M56" s="90">
        <v>10</v>
      </c>
      <c r="N56" s="90">
        <v>10</v>
      </c>
      <c r="O56" s="90">
        <v>10</v>
      </c>
      <c r="P56" s="90">
        <v>9</v>
      </c>
      <c r="Q56" s="88">
        <v>8</v>
      </c>
      <c r="R56" s="88">
        <v>9</v>
      </c>
      <c r="S56" s="88">
        <v>10</v>
      </c>
      <c r="T56" s="88">
        <v>10</v>
      </c>
      <c r="U56" s="88">
        <v>10</v>
      </c>
      <c r="V56" s="88">
        <v>8</v>
      </c>
      <c r="W56" s="88">
        <v>10</v>
      </c>
      <c r="X56" s="88">
        <v>10</v>
      </c>
      <c r="Y56" s="88">
        <v>0</v>
      </c>
      <c r="Z56" s="88">
        <v>10</v>
      </c>
      <c r="AA56" s="88">
        <v>9</v>
      </c>
      <c r="AB56" s="88">
        <v>8</v>
      </c>
      <c r="AC56" s="88">
        <v>10</v>
      </c>
      <c r="AD56" s="88">
        <v>7</v>
      </c>
      <c r="AE56" s="88">
        <v>9</v>
      </c>
      <c r="AF56" s="88"/>
      <c r="AH56" s="11">
        <f t="shared" si="0"/>
        <v>0</v>
      </c>
      <c r="AI56" s="11">
        <f t="shared" si="1"/>
        <v>0</v>
      </c>
      <c r="AJ56" s="11">
        <f t="shared" si="2"/>
        <v>0</v>
      </c>
      <c r="AK56" s="11">
        <f t="shared" si="3"/>
        <v>9</v>
      </c>
      <c r="AL56" s="11">
        <f t="shared" si="4"/>
        <v>18</v>
      </c>
      <c r="AM56" s="11">
        <f t="shared" si="5"/>
        <v>1</v>
      </c>
    </row>
    <row r="57" spans="1:39" ht="13.5" customHeight="1">
      <c r="A57" s="63">
        <v>17</v>
      </c>
      <c r="B57" s="91" t="s">
        <v>30</v>
      </c>
      <c r="C57" s="65" t="s">
        <v>48</v>
      </c>
      <c r="D57" s="90">
        <v>10</v>
      </c>
      <c r="E57" s="90">
        <v>10</v>
      </c>
      <c r="F57" s="90">
        <v>9</v>
      </c>
      <c r="G57" s="90">
        <v>10</v>
      </c>
      <c r="H57" s="90">
        <v>10</v>
      </c>
      <c r="I57" s="90">
        <v>10</v>
      </c>
      <c r="J57" s="90">
        <v>10</v>
      </c>
      <c r="K57" s="90">
        <v>10</v>
      </c>
      <c r="L57" s="90">
        <v>10</v>
      </c>
      <c r="M57" s="90">
        <v>10</v>
      </c>
      <c r="N57" s="90">
        <v>10</v>
      </c>
      <c r="O57" s="90">
        <v>10</v>
      </c>
      <c r="P57" s="90">
        <v>9</v>
      </c>
      <c r="Q57" s="88">
        <v>10</v>
      </c>
      <c r="R57" s="88">
        <v>10</v>
      </c>
      <c r="S57" s="88">
        <v>9</v>
      </c>
      <c r="T57" s="88">
        <v>9</v>
      </c>
      <c r="U57" s="88">
        <v>9</v>
      </c>
      <c r="V57" s="88">
        <v>9</v>
      </c>
      <c r="W57" s="88">
        <v>8</v>
      </c>
      <c r="X57" s="88">
        <v>10</v>
      </c>
      <c r="Y57" s="88">
        <v>0</v>
      </c>
      <c r="Z57" s="88">
        <v>7</v>
      </c>
      <c r="AA57" s="88">
        <v>10</v>
      </c>
      <c r="AB57" s="88">
        <v>9</v>
      </c>
      <c r="AC57" s="88">
        <v>9</v>
      </c>
      <c r="AD57" s="88">
        <v>8</v>
      </c>
      <c r="AE57" s="88">
        <v>10</v>
      </c>
      <c r="AF57" s="88"/>
      <c r="AH57" s="11">
        <f aca="true" t="shared" si="6" ref="AH57:AH88">COUNTIF(D57:AF57,1)+COUNTIF(D57:AF57,2)</f>
        <v>0</v>
      </c>
      <c r="AI57" s="11">
        <f aca="true" t="shared" si="7" ref="AI57:AI88">COUNTIF(D57:AF57,3)+COUNTIF(D57:AF57,4)</f>
        <v>0</v>
      </c>
      <c r="AJ57" s="11">
        <f aca="true" t="shared" si="8" ref="AJ57:AJ88">COUNTIF(D57:AF57,5)+COUNTIF(D57:AF57,6)</f>
        <v>0</v>
      </c>
      <c r="AK57" s="11">
        <f aca="true" t="shared" si="9" ref="AK57:AK88">COUNTIF(D57:AF57,7)+COUNTIF(D57:AF57,8)+COUNTIF(D57:AF57,9)</f>
        <v>11</v>
      </c>
      <c r="AL57" s="11">
        <f t="shared" si="4"/>
        <v>16</v>
      </c>
      <c r="AM57" s="11">
        <f t="shared" si="5"/>
        <v>1</v>
      </c>
    </row>
    <row r="58" spans="1:39" ht="13.5" customHeight="1">
      <c r="A58" s="63"/>
      <c r="B58" s="91" t="s">
        <v>32</v>
      </c>
      <c r="C58" s="65"/>
      <c r="D58" s="90">
        <v>10</v>
      </c>
      <c r="E58" s="90">
        <v>10</v>
      </c>
      <c r="F58" s="90">
        <v>9</v>
      </c>
      <c r="G58" s="90">
        <v>10</v>
      </c>
      <c r="H58" s="90">
        <v>10</v>
      </c>
      <c r="I58" s="90">
        <v>10</v>
      </c>
      <c r="J58" s="90">
        <v>10</v>
      </c>
      <c r="K58" s="90">
        <v>10</v>
      </c>
      <c r="L58" s="90">
        <v>10</v>
      </c>
      <c r="M58" s="90">
        <v>10</v>
      </c>
      <c r="N58" s="90">
        <v>10</v>
      </c>
      <c r="O58" s="90">
        <v>10</v>
      </c>
      <c r="P58" s="90">
        <v>9</v>
      </c>
      <c r="Q58" s="88">
        <v>10</v>
      </c>
      <c r="R58" s="88">
        <v>10</v>
      </c>
      <c r="S58" s="88">
        <v>10</v>
      </c>
      <c r="T58" s="88">
        <v>9</v>
      </c>
      <c r="U58" s="88">
        <v>10</v>
      </c>
      <c r="V58" s="88">
        <v>9</v>
      </c>
      <c r="W58" s="88">
        <v>10</v>
      </c>
      <c r="X58" s="88">
        <v>10</v>
      </c>
      <c r="Y58" s="88">
        <v>0</v>
      </c>
      <c r="Z58" s="88">
        <v>10</v>
      </c>
      <c r="AA58" s="88">
        <v>10</v>
      </c>
      <c r="AB58" s="88">
        <v>10</v>
      </c>
      <c r="AC58" s="88">
        <v>9</v>
      </c>
      <c r="AD58" s="88">
        <v>6</v>
      </c>
      <c r="AE58" s="88">
        <v>10</v>
      </c>
      <c r="AF58" s="88"/>
      <c r="AH58" s="11">
        <f t="shared" si="6"/>
        <v>0</v>
      </c>
      <c r="AI58" s="11">
        <f t="shared" si="7"/>
        <v>0</v>
      </c>
      <c r="AJ58" s="11">
        <f t="shared" si="8"/>
        <v>1</v>
      </c>
      <c r="AK58" s="11">
        <f t="shared" si="9"/>
        <v>5</v>
      </c>
      <c r="AL58" s="11">
        <f t="shared" si="4"/>
        <v>21</v>
      </c>
      <c r="AM58" s="11">
        <f t="shared" si="5"/>
        <v>1</v>
      </c>
    </row>
    <row r="59" spans="1:39" ht="13.5" customHeight="1">
      <c r="A59" s="63">
        <v>18</v>
      </c>
      <c r="B59" s="91" t="s">
        <v>30</v>
      </c>
      <c r="C59" s="65" t="s">
        <v>49</v>
      </c>
      <c r="D59" s="90">
        <v>10</v>
      </c>
      <c r="E59" s="90">
        <v>10</v>
      </c>
      <c r="F59" s="90">
        <v>9</v>
      </c>
      <c r="G59" s="90">
        <v>10</v>
      </c>
      <c r="H59" s="90">
        <v>10</v>
      </c>
      <c r="I59" s="90">
        <v>10</v>
      </c>
      <c r="J59" s="90">
        <v>10</v>
      </c>
      <c r="K59" s="90">
        <v>10</v>
      </c>
      <c r="L59" s="90">
        <v>10</v>
      </c>
      <c r="M59" s="90">
        <v>10</v>
      </c>
      <c r="N59" s="90">
        <v>10</v>
      </c>
      <c r="O59" s="90">
        <v>10</v>
      </c>
      <c r="P59" s="90">
        <v>9</v>
      </c>
      <c r="Q59" s="88">
        <v>9</v>
      </c>
      <c r="R59" s="88">
        <v>10</v>
      </c>
      <c r="S59" s="88">
        <v>10</v>
      </c>
      <c r="T59" s="88">
        <v>10</v>
      </c>
      <c r="U59" s="88">
        <v>10</v>
      </c>
      <c r="V59" s="88">
        <v>9</v>
      </c>
      <c r="W59" s="88">
        <v>9</v>
      </c>
      <c r="X59" s="88">
        <v>10</v>
      </c>
      <c r="Y59" s="88">
        <v>0</v>
      </c>
      <c r="Z59" s="88">
        <v>9</v>
      </c>
      <c r="AA59" s="88">
        <v>10</v>
      </c>
      <c r="AB59" s="88">
        <v>7</v>
      </c>
      <c r="AC59" s="88">
        <v>10</v>
      </c>
      <c r="AD59" s="88">
        <v>8</v>
      </c>
      <c r="AE59" s="88">
        <v>10</v>
      </c>
      <c r="AF59" s="88"/>
      <c r="AH59" s="11">
        <f t="shared" si="6"/>
        <v>0</v>
      </c>
      <c r="AI59" s="11">
        <f t="shared" si="7"/>
        <v>0</v>
      </c>
      <c r="AJ59" s="11">
        <f t="shared" si="8"/>
        <v>0</v>
      </c>
      <c r="AK59" s="11">
        <f t="shared" si="9"/>
        <v>8</v>
      </c>
      <c r="AL59" s="11">
        <f t="shared" si="4"/>
        <v>19</v>
      </c>
      <c r="AM59" s="11">
        <f t="shared" si="5"/>
        <v>1</v>
      </c>
    </row>
    <row r="60" spans="1:39" ht="13.5" customHeight="1">
      <c r="A60" s="63"/>
      <c r="B60" s="91" t="s">
        <v>32</v>
      </c>
      <c r="C60" s="65"/>
      <c r="D60" s="90">
        <v>10</v>
      </c>
      <c r="E60" s="90">
        <v>10</v>
      </c>
      <c r="F60" s="90">
        <v>9</v>
      </c>
      <c r="G60" s="90">
        <v>10</v>
      </c>
      <c r="H60" s="90">
        <v>10</v>
      </c>
      <c r="I60" s="90">
        <v>10</v>
      </c>
      <c r="J60" s="90">
        <v>10</v>
      </c>
      <c r="K60" s="90">
        <v>10</v>
      </c>
      <c r="L60" s="90">
        <v>10</v>
      </c>
      <c r="M60" s="90">
        <v>10</v>
      </c>
      <c r="N60" s="90">
        <v>10</v>
      </c>
      <c r="O60" s="90">
        <v>10</v>
      </c>
      <c r="P60" s="90">
        <v>10</v>
      </c>
      <c r="Q60" s="88">
        <v>10</v>
      </c>
      <c r="R60" s="88">
        <v>10</v>
      </c>
      <c r="S60" s="88">
        <v>10</v>
      </c>
      <c r="T60" s="88">
        <v>10</v>
      </c>
      <c r="U60" s="88">
        <v>10</v>
      </c>
      <c r="V60" s="88">
        <v>9</v>
      </c>
      <c r="W60" s="88">
        <v>10</v>
      </c>
      <c r="X60" s="88">
        <v>10</v>
      </c>
      <c r="Y60" s="88">
        <v>0</v>
      </c>
      <c r="Z60" s="88">
        <v>9</v>
      </c>
      <c r="AA60" s="88">
        <v>10</v>
      </c>
      <c r="AB60" s="88">
        <v>10</v>
      </c>
      <c r="AC60" s="88">
        <v>10</v>
      </c>
      <c r="AD60" s="88">
        <v>10</v>
      </c>
      <c r="AE60" s="88">
        <v>10</v>
      </c>
      <c r="AF60" s="88"/>
      <c r="AH60" s="11">
        <f t="shared" si="6"/>
        <v>0</v>
      </c>
      <c r="AI60" s="11">
        <f t="shared" si="7"/>
        <v>0</v>
      </c>
      <c r="AJ60" s="11">
        <f t="shared" si="8"/>
        <v>0</v>
      </c>
      <c r="AK60" s="11">
        <f t="shared" si="9"/>
        <v>3</v>
      </c>
      <c r="AL60" s="11">
        <f t="shared" si="4"/>
        <v>24</v>
      </c>
      <c r="AM60" s="11">
        <f t="shared" si="5"/>
        <v>1</v>
      </c>
    </row>
    <row r="61" spans="1:39" ht="13.5" customHeight="1">
      <c r="A61" s="63">
        <v>19</v>
      </c>
      <c r="B61" s="91" t="s">
        <v>30</v>
      </c>
      <c r="C61" s="65" t="s">
        <v>50</v>
      </c>
      <c r="D61" s="90">
        <v>10</v>
      </c>
      <c r="E61" s="90">
        <v>10</v>
      </c>
      <c r="F61" s="90">
        <v>9</v>
      </c>
      <c r="G61" s="90">
        <v>10</v>
      </c>
      <c r="H61" s="90">
        <v>10</v>
      </c>
      <c r="I61" s="90">
        <v>10</v>
      </c>
      <c r="J61" s="90">
        <v>10</v>
      </c>
      <c r="K61" s="90">
        <v>10</v>
      </c>
      <c r="L61" s="90">
        <v>10</v>
      </c>
      <c r="M61" s="90">
        <v>10</v>
      </c>
      <c r="N61" s="90">
        <v>10</v>
      </c>
      <c r="O61" s="90">
        <v>10</v>
      </c>
      <c r="P61" s="90">
        <v>9</v>
      </c>
      <c r="Q61" s="88">
        <v>10</v>
      </c>
      <c r="R61" s="88">
        <v>9</v>
      </c>
      <c r="S61" s="88">
        <v>10</v>
      </c>
      <c r="T61" s="88">
        <v>9</v>
      </c>
      <c r="U61" s="88">
        <v>10</v>
      </c>
      <c r="V61" s="88">
        <v>9</v>
      </c>
      <c r="W61" s="88">
        <v>9</v>
      </c>
      <c r="X61" s="88">
        <v>10</v>
      </c>
      <c r="Y61" s="88">
        <v>0</v>
      </c>
      <c r="Z61" s="88">
        <v>7</v>
      </c>
      <c r="AA61" s="88">
        <v>10</v>
      </c>
      <c r="AB61" s="88">
        <v>10</v>
      </c>
      <c r="AC61" s="88">
        <v>9</v>
      </c>
      <c r="AD61" s="88">
        <v>8</v>
      </c>
      <c r="AE61" s="88">
        <v>9</v>
      </c>
      <c r="AF61" s="88"/>
      <c r="AH61" s="11">
        <f t="shared" si="6"/>
        <v>0</v>
      </c>
      <c r="AI61" s="11">
        <f t="shared" si="7"/>
        <v>0</v>
      </c>
      <c r="AJ61" s="11">
        <f t="shared" si="8"/>
        <v>0</v>
      </c>
      <c r="AK61" s="11">
        <f t="shared" si="9"/>
        <v>10</v>
      </c>
      <c r="AL61" s="11">
        <f t="shared" si="4"/>
        <v>17</v>
      </c>
      <c r="AM61" s="11">
        <f t="shared" si="5"/>
        <v>1</v>
      </c>
    </row>
    <row r="62" spans="1:39" ht="13.5" customHeight="1">
      <c r="A62" s="63"/>
      <c r="B62" s="91" t="s">
        <v>32</v>
      </c>
      <c r="C62" s="65"/>
      <c r="D62" s="90">
        <v>10</v>
      </c>
      <c r="E62" s="90">
        <v>10</v>
      </c>
      <c r="F62" s="90">
        <v>9</v>
      </c>
      <c r="G62" s="90">
        <v>10</v>
      </c>
      <c r="H62" s="90">
        <v>10</v>
      </c>
      <c r="I62" s="90">
        <v>10</v>
      </c>
      <c r="J62" s="90">
        <v>10</v>
      </c>
      <c r="K62" s="90">
        <v>10</v>
      </c>
      <c r="L62" s="90">
        <v>10</v>
      </c>
      <c r="M62" s="90">
        <v>10</v>
      </c>
      <c r="N62" s="90">
        <v>10</v>
      </c>
      <c r="O62" s="90">
        <v>10</v>
      </c>
      <c r="P62" s="90">
        <v>9</v>
      </c>
      <c r="Q62" s="88">
        <v>8</v>
      </c>
      <c r="R62" s="88">
        <v>9</v>
      </c>
      <c r="S62" s="88">
        <v>10</v>
      </c>
      <c r="T62" s="88">
        <v>9</v>
      </c>
      <c r="U62" s="88">
        <v>10</v>
      </c>
      <c r="V62" s="88">
        <v>8</v>
      </c>
      <c r="W62" s="88">
        <v>9</v>
      </c>
      <c r="X62" s="88">
        <v>10</v>
      </c>
      <c r="Y62" s="88">
        <v>0</v>
      </c>
      <c r="Z62" s="88">
        <v>9</v>
      </c>
      <c r="AA62" s="88">
        <v>10</v>
      </c>
      <c r="AB62" s="88">
        <v>10</v>
      </c>
      <c r="AC62" s="88">
        <v>10</v>
      </c>
      <c r="AD62" s="88">
        <v>9</v>
      </c>
      <c r="AE62" s="88">
        <v>9</v>
      </c>
      <c r="AF62" s="88"/>
      <c r="AH62" s="11">
        <f t="shared" si="6"/>
        <v>0</v>
      </c>
      <c r="AI62" s="11">
        <f t="shared" si="7"/>
        <v>0</v>
      </c>
      <c r="AJ62" s="11">
        <f t="shared" si="8"/>
        <v>0</v>
      </c>
      <c r="AK62" s="11">
        <f t="shared" si="9"/>
        <v>10</v>
      </c>
      <c r="AL62" s="11">
        <f t="shared" si="4"/>
        <v>17</v>
      </c>
      <c r="AM62" s="11">
        <f t="shared" si="5"/>
        <v>1</v>
      </c>
    </row>
    <row r="63" spans="1:39" ht="12.75" customHeight="1">
      <c r="A63" s="63">
        <v>20</v>
      </c>
      <c r="B63" s="91" t="s">
        <v>30</v>
      </c>
      <c r="C63" s="65" t="s">
        <v>51</v>
      </c>
      <c r="D63" s="90">
        <v>8</v>
      </c>
      <c r="E63" s="90">
        <v>10</v>
      </c>
      <c r="F63" s="90">
        <v>10</v>
      </c>
      <c r="G63" s="90">
        <v>10</v>
      </c>
      <c r="H63" s="90">
        <v>7</v>
      </c>
      <c r="I63" s="90">
        <v>9</v>
      </c>
      <c r="J63" s="90">
        <v>8</v>
      </c>
      <c r="K63" s="90">
        <v>10</v>
      </c>
      <c r="L63" s="90">
        <v>10</v>
      </c>
      <c r="M63" s="90">
        <v>10</v>
      </c>
      <c r="N63" s="90">
        <v>7</v>
      </c>
      <c r="O63" s="90">
        <v>8</v>
      </c>
      <c r="P63" s="90">
        <v>9</v>
      </c>
      <c r="Q63" s="88">
        <v>4</v>
      </c>
      <c r="R63" s="88">
        <v>9</v>
      </c>
      <c r="S63" s="88">
        <v>10</v>
      </c>
      <c r="T63" s="88">
        <v>8</v>
      </c>
      <c r="U63" s="88">
        <v>4</v>
      </c>
      <c r="V63" s="88">
        <v>8</v>
      </c>
      <c r="W63" s="88">
        <v>9</v>
      </c>
      <c r="X63" s="88">
        <v>10</v>
      </c>
      <c r="Y63" s="88">
        <v>0</v>
      </c>
      <c r="Z63" s="88">
        <v>5</v>
      </c>
      <c r="AA63" s="88">
        <v>10</v>
      </c>
      <c r="AB63" s="88">
        <v>8</v>
      </c>
      <c r="AC63" s="88">
        <v>4</v>
      </c>
      <c r="AD63" s="88">
        <v>3</v>
      </c>
      <c r="AE63" s="88">
        <v>9</v>
      </c>
      <c r="AF63" s="88"/>
      <c r="AH63" s="11">
        <f t="shared" si="6"/>
        <v>0</v>
      </c>
      <c r="AI63" s="11">
        <f t="shared" si="7"/>
        <v>4</v>
      </c>
      <c r="AJ63" s="11">
        <f t="shared" si="8"/>
        <v>1</v>
      </c>
      <c r="AK63" s="11">
        <f t="shared" si="9"/>
        <v>13</v>
      </c>
      <c r="AL63" s="11">
        <f t="shared" si="4"/>
        <v>9</v>
      </c>
      <c r="AM63" s="11">
        <f t="shared" si="5"/>
        <v>1</v>
      </c>
    </row>
    <row r="64" spans="1:39" ht="12.75">
      <c r="A64" s="63"/>
      <c r="B64" s="91" t="s">
        <v>32</v>
      </c>
      <c r="C64" s="65"/>
      <c r="D64" s="90">
        <v>9</v>
      </c>
      <c r="E64" s="90">
        <v>10</v>
      </c>
      <c r="F64" s="90">
        <v>10</v>
      </c>
      <c r="G64" s="90">
        <v>10</v>
      </c>
      <c r="H64" s="90">
        <v>10</v>
      </c>
      <c r="I64" s="90">
        <v>9</v>
      </c>
      <c r="J64" s="90">
        <v>10</v>
      </c>
      <c r="K64" s="90">
        <v>10</v>
      </c>
      <c r="L64" s="90">
        <v>10</v>
      </c>
      <c r="M64" s="90">
        <v>10</v>
      </c>
      <c r="N64" s="90">
        <v>10</v>
      </c>
      <c r="O64" s="90">
        <v>10</v>
      </c>
      <c r="P64" s="90">
        <v>9</v>
      </c>
      <c r="Q64" s="88">
        <v>10</v>
      </c>
      <c r="R64" s="88">
        <v>9</v>
      </c>
      <c r="S64" s="88">
        <v>10</v>
      </c>
      <c r="T64" s="88">
        <v>9</v>
      </c>
      <c r="U64" s="88">
        <v>10</v>
      </c>
      <c r="V64" s="88">
        <v>8</v>
      </c>
      <c r="W64" s="88">
        <v>9</v>
      </c>
      <c r="X64" s="88">
        <v>10</v>
      </c>
      <c r="Y64" s="88">
        <v>0</v>
      </c>
      <c r="Z64" s="88">
        <v>10</v>
      </c>
      <c r="AA64" s="88">
        <v>10</v>
      </c>
      <c r="AB64" s="88">
        <v>10</v>
      </c>
      <c r="AC64" s="88">
        <v>8</v>
      </c>
      <c r="AD64" s="88">
        <v>10</v>
      </c>
      <c r="AE64" s="88">
        <v>9</v>
      </c>
      <c r="AF64" s="88"/>
      <c r="AH64" s="11">
        <f t="shared" si="6"/>
        <v>0</v>
      </c>
      <c r="AI64" s="11">
        <f t="shared" si="7"/>
        <v>0</v>
      </c>
      <c r="AJ64" s="11">
        <f t="shared" si="8"/>
        <v>0</v>
      </c>
      <c r="AK64" s="11">
        <f t="shared" si="9"/>
        <v>9</v>
      </c>
      <c r="AL64" s="11">
        <f t="shared" si="4"/>
        <v>18</v>
      </c>
      <c r="AM64" s="11">
        <f t="shared" si="5"/>
        <v>1</v>
      </c>
    </row>
    <row r="65" spans="1:39" ht="12.75" customHeight="1">
      <c r="A65" s="63">
        <v>21</v>
      </c>
      <c r="B65" s="91" t="s">
        <v>30</v>
      </c>
      <c r="C65" s="65" t="s">
        <v>52</v>
      </c>
      <c r="D65" s="90">
        <v>10</v>
      </c>
      <c r="E65" s="90">
        <v>10</v>
      </c>
      <c r="F65" s="90">
        <v>9</v>
      </c>
      <c r="G65" s="90">
        <v>10</v>
      </c>
      <c r="H65" s="90">
        <v>10</v>
      </c>
      <c r="I65" s="90">
        <v>10</v>
      </c>
      <c r="J65" s="90">
        <v>9</v>
      </c>
      <c r="K65" s="90">
        <v>10</v>
      </c>
      <c r="L65" s="90">
        <v>10</v>
      </c>
      <c r="M65" s="90">
        <v>10</v>
      </c>
      <c r="N65" s="90">
        <v>10</v>
      </c>
      <c r="O65" s="90">
        <v>9</v>
      </c>
      <c r="P65" s="90">
        <v>9</v>
      </c>
      <c r="Q65" s="88">
        <v>9</v>
      </c>
      <c r="R65" s="88">
        <v>10</v>
      </c>
      <c r="S65" s="88">
        <v>10</v>
      </c>
      <c r="T65" s="88">
        <v>9</v>
      </c>
      <c r="U65" s="88">
        <v>9</v>
      </c>
      <c r="V65" s="88">
        <v>9</v>
      </c>
      <c r="W65" s="88">
        <v>10</v>
      </c>
      <c r="X65" s="88">
        <v>10</v>
      </c>
      <c r="Y65" s="88">
        <v>0</v>
      </c>
      <c r="Z65" s="88">
        <v>9</v>
      </c>
      <c r="AA65" s="88">
        <v>10</v>
      </c>
      <c r="AB65" s="88">
        <v>9</v>
      </c>
      <c r="AC65" s="88">
        <v>9</v>
      </c>
      <c r="AD65" s="88">
        <v>7</v>
      </c>
      <c r="AE65" s="88">
        <v>9</v>
      </c>
      <c r="AF65" s="88"/>
      <c r="AH65" s="11">
        <f t="shared" si="6"/>
        <v>0</v>
      </c>
      <c r="AI65" s="11">
        <f t="shared" si="7"/>
        <v>0</v>
      </c>
      <c r="AJ65" s="11">
        <f t="shared" si="8"/>
        <v>0</v>
      </c>
      <c r="AK65" s="11">
        <f t="shared" si="9"/>
        <v>13</v>
      </c>
      <c r="AL65" s="11">
        <f t="shared" si="4"/>
        <v>14</v>
      </c>
      <c r="AM65" s="11">
        <f t="shared" si="5"/>
        <v>1</v>
      </c>
    </row>
    <row r="66" spans="1:39" ht="12.75">
      <c r="A66" s="63"/>
      <c r="B66" s="91" t="s">
        <v>32</v>
      </c>
      <c r="C66" s="65"/>
      <c r="D66" s="90">
        <v>10</v>
      </c>
      <c r="E66" s="90">
        <v>10</v>
      </c>
      <c r="F66" s="90">
        <v>9</v>
      </c>
      <c r="G66" s="90">
        <v>10</v>
      </c>
      <c r="H66" s="90">
        <v>10</v>
      </c>
      <c r="I66" s="90">
        <v>10</v>
      </c>
      <c r="J66" s="90">
        <v>10</v>
      </c>
      <c r="K66" s="90">
        <v>10</v>
      </c>
      <c r="L66" s="90">
        <v>10</v>
      </c>
      <c r="M66" s="90">
        <v>10</v>
      </c>
      <c r="N66" s="90">
        <v>10</v>
      </c>
      <c r="O66" s="90">
        <v>10</v>
      </c>
      <c r="P66" s="90">
        <v>9</v>
      </c>
      <c r="Q66" s="88">
        <v>10</v>
      </c>
      <c r="R66" s="88">
        <v>10</v>
      </c>
      <c r="S66" s="88">
        <v>10</v>
      </c>
      <c r="T66" s="88">
        <v>9</v>
      </c>
      <c r="U66" s="88">
        <v>10</v>
      </c>
      <c r="V66" s="88">
        <v>8</v>
      </c>
      <c r="W66" s="88">
        <v>10</v>
      </c>
      <c r="X66" s="88">
        <v>10</v>
      </c>
      <c r="Y66" s="88">
        <v>0</v>
      </c>
      <c r="Z66" s="88">
        <v>10</v>
      </c>
      <c r="AA66" s="88">
        <v>10</v>
      </c>
      <c r="AB66" s="88">
        <v>8</v>
      </c>
      <c r="AC66" s="88">
        <v>9</v>
      </c>
      <c r="AD66" s="88">
        <v>9</v>
      </c>
      <c r="AE66" s="88">
        <v>10</v>
      </c>
      <c r="AF66" s="88"/>
      <c r="AH66" s="11">
        <f t="shared" si="6"/>
        <v>0</v>
      </c>
      <c r="AI66" s="11">
        <f t="shared" si="7"/>
        <v>0</v>
      </c>
      <c r="AJ66" s="11">
        <f t="shared" si="8"/>
        <v>0</v>
      </c>
      <c r="AK66" s="11">
        <f t="shared" si="9"/>
        <v>7</v>
      </c>
      <c r="AL66" s="11">
        <f t="shared" si="4"/>
        <v>20</v>
      </c>
      <c r="AM66" s="11">
        <f t="shared" si="5"/>
        <v>1</v>
      </c>
    </row>
    <row r="67" spans="1:39" ht="12.75" customHeight="1">
      <c r="A67" s="63">
        <v>22</v>
      </c>
      <c r="B67" s="91" t="s">
        <v>30</v>
      </c>
      <c r="C67" s="65" t="s">
        <v>53</v>
      </c>
      <c r="D67" s="90">
        <v>10</v>
      </c>
      <c r="E67" s="90">
        <v>10</v>
      </c>
      <c r="F67" s="90">
        <v>9</v>
      </c>
      <c r="G67" s="90">
        <v>10</v>
      </c>
      <c r="H67" s="90">
        <v>9</v>
      </c>
      <c r="I67" s="90">
        <v>10</v>
      </c>
      <c r="J67" s="90">
        <v>8</v>
      </c>
      <c r="K67" s="90">
        <v>10</v>
      </c>
      <c r="L67" s="90">
        <v>10</v>
      </c>
      <c r="M67" s="90">
        <v>10</v>
      </c>
      <c r="N67" s="90">
        <v>10</v>
      </c>
      <c r="O67" s="90">
        <v>9</v>
      </c>
      <c r="P67" s="90">
        <v>9</v>
      </c>
      <c r="Q67" s="88">
        <v>10</v>
      </c>
      <c r="R67" s="88">
        <v>9</v>
      </c>
      <c r="S67" s="88">
        <v>10</v>
      </c>
      <c r="T67" s="88">
        <v>8</v>
      </c>
      <c r="U67" s="88">
        <v>9</v>
      </c>
      <c r="V67" s="88">
        <v>7</v>
      </c>
      <c r="W67" s="88">
        <v>9</v>
      </c>
      <c r="X67" s="88">
        <v>10</v>
      </c>
      <c r="Y67" s="88">
        <v>0</v>
      </c>
      <c r="Z67" s="88">
        <v>7</v>
      </c>
      <c r="AA67" s="88">
        <v>10</v>
      </c>
      <c r="AB67" s="88">
        <v>9</v>
      </c>
      <c r="AC67" s="88">
        <v>8</v>
      </c>
      <c r="AD67" s="88">
        <v>7</v>
      </c>
      <c r="AE67" s="88">
        <v>9</v>
      </c>
      <c r="AF67" s="88"/>
      <c r="AH67" s="11">
        <f t="shared" si="6"/>
        <v>0</v>
      </c>
      <c r="AI67" s="11">
        <f t="shared" si="7"/>
        <v>0</v>
      </c>
      <c r="AJ67" s="11">
        <f t="shared" si="8"/>
        <v>0</v>
      </c>
      <c r="AK67" s="11">
        <f t="shared" si="9"/>
        <v>15</v>
      </c>
      <c r="AL67" s="11">
        <f t="shared" si="4"/>
        <v>12</v>
      </c>
      <c r="AM67" s="11">
        <f t="shared" si="5"/>
        <v>1</v>
      </c>
    </row>
    <row r="68" spans="1:39" ht="12.75">
      <c r="A68" s="63"/>
      <c r="B68" s="91" t="s">
        <v>32</v>
      </c>
      <c r="C68" s="65"/>
      <c r="D68" s="90">
        <v>10</v>
      </c>
      <c r="E68" s="90">
        <v>10</v>
      </c>
      <c r="F68" s="90">
        <v>9</v>
      </c>
      <c r="G68" s="90">
        <v>10</v>
      </c>
      <c r="H68" s="90">
        <v>9</v>
      </c>
      <c r="I68" s="90">
        <v>10</v>
      </c>
      <c r="J68" s="90">
        <v>10</v>
      </c>
      <c r="K68" s="90">
        <v>10</v>
      </c>
      <c r="L68" s="90">
        <v>10</v>
      </c>
      <c r="M68" s="90">
        <v>10</v>
      </c>
      <c r="N68" s="90">
        <v>10</v>
      </c>
      <c r="O68" s="90">
        <v>9</v>
      </c>
      <c r="P68" s="90">
        <v>9</v>
      </c>
      <c r="Q68" s="88">
        <v>10</v>
      </c>
      <c r="R68" s="88">
        <v>9</v>
      </c>
      <c r="S68" s="88">
        <v>10</v>
      </c>
      <c r="T68" s="88">
        <v>8</v>
      </c>
      <c r="U68" s="88">
        <v>10</v>
      </c>
      <c r="V68" s="88">
        <v>7</v>
      </c>
      <c r="W68" s="88">
        <v>10</v>
      </c>
      <c r="X68" s="88">
        <v>10</v>
      </c>
      <c r="Y68" s="88">
        <v>0</v>
      </c>
      <c r="Z68" s="88">
        <v>8</v>
      </c>
      <c r="AA68" s="88">
        <v>10</v>
      </c>
      <c r="AB68" s="88">
        <v>6</v>
      </c>
      <c r="AC68" s="88">
        <v>9</v>
      </c>
      <c r="AD68" s="88">
        <v>8</v>
      </c>
      <c r="AE68" s="88">
        <v>9</v>
      </c>
      <c r="AF68" s="88"/>
      <c r="AH68" s="11">
        <f t="shared" si="6"/>
        <v>0</v>
      </c>
      <c r="AI68" s="11">
        <f t="shared" si="7"/>
        <v>0</v>
      </c>
      <c r="AJ68" s="11">
        <f t="shared" si="8"/>
        <v>1</v>
      </c>
      <c r="AK68" s="11">
        <f t="shared" si="9"/>
        <v>11</v>
      </c>
      <c r="AL68" s="11">
        <f t="shared" si="4"/>
        <v>15</v>
      </c>
      <c r="AM68" s="11">
        <f t="shared" si="5"/>
        <v>1</v>
      </c>
    </row>
    <row r="69" spans="1:39" ht="12.75" customHeight="1">
      <c r="A69" s="63">
        <v>23</v>
      </c>
      <c r="B69" s="91" t="s">
        <v>30</v>
      </c>
      <c r="C69" s="65" t="s">
        <v>54</v>
      </c>
      <c r="D69" s="90">
        <v>10</v>
      </c>
      <c r="E69" s="90">
        <v>10</v>
      </c>
      <c r="F69" s="90">
        <v>9</v>
      </c>
      <c r="G69" s="90">
        <v>10</v>
      </c>
      <c r="H69" s="90">
        <v>10</v>
      </c>
      <c r="I69" s="90">
        <v>9</v>
      </c>
      <c r="J69" s="90">
        <v>9</v>
      </c>
      <c r="K69" s="90">
        <v>10</v>
      </c>
      <c r="L69" s="90">
        <v>10</v>
      </c>
      <c r="M69" s="90">
        <v>10</v>
      </c>
      <c r="N69" s="90">
        <v>10</v>
      </c>
      <c r="O69" s="90">
        <v>9</v>
      </c>
      <c r="P69" s="90">
        <v>9</v>
      </c>
      <c r="Q69" s="88">
        <v>7</v>
      </c>
      <c r="R69" s="88">
        <v>10</v>
      </c>
      <c r="S69" s="88">
        <v>10</v>
      </c>
      <c r="T69" s="88">
        <v>8</v>
      </c>
      <c r="U69" s="88">
        <v>6</v>
      </c>
      <c r="V69" s="88">
        <v>7</v>
      </c>
      <c r="W69" s="88">
        <v>8</v>
      </c>
      <c r="X69" s="88">
        <v>10</v>
      </c>
      <c r="Y69" s="88">
        <v>0</v>
      </c>
      <c r="Z69" s="88">
        <v>5</v>
      </c>
      <c r="AA69" s="88">
        <v>10</v>
      </c>
      <c r="AB69" s="88">
        <v>6</v>
      </c>
      <c r="AC69" s="88">
        <v>9</v>
      </c>
      <c r="AD69" s="88">
        <v>7</v>
      </c>
      <c r="AE69" s="88">
        <v>9</v>
      </c>
      <c r="AF69" s="88"/>
      <c r="AH69" s="11">
        <f t="shared" si="6"/>
        <v>0</v>
      </c>
      <c r="AI69" s="11">
        <f t="shared" si="7"/>
        <v>0</v>
      </c>
      <c r="AJ69" s="11">
        <f t="shared" si="8"/>
        <v>3</v>
      </c>
      <c r="AK69" s="11">
        <f t="shared" si="9"/>
        <v>12</v>
      </c>
      <c r="AL69" s="11">
        <f t="shared" si="4"/>
        <v>12</v>
      </c>
      <c r="AM69" s="11">
        <f t="shared" si="5"/>
        <v>1</v>
      </c>
    </row>
    <row r="70" spans="1:39" ht="12.75">
      <c r="A70" s="63"/>
      <c r="B70" s="91" t="s">
        <v>32</v>
      </c>
      <c r="C70" s="65"/>
      <c r="D70" s="90">
        <v>10</v>
      </c>
      <c r="E70" s="90">
        <v>10</v>
      </c>
      <c r="F70" s="90">
        <v>9</v>
      </c>
      <c r="G70" s="90">
        <v>10</v>
      </c>
      <c r="H70" s="90">
        <v>10</v>
      </c>
      <c r="I70" s="90">
        <v>10</v>
      </c>
      <c r="J70" s="90">
        <v>10</v>
      </c>
      <c r="K70" s="90">
        <v>10</v>
      </c>
      <c r="L70" s="90">
        <v>10</v>
      </c>
      <c r="M70" s="90">
        <v>10</v>
      </c>
      <c r="N70" s="90">
        <v>10</v>
      </c>
      <c r="O70" s="90">
        <v>9</v>
      </c>
      <c r="P70" s="90">
        <v>9</v>
      </c>
      <c r="Q70" s="88">
        <v>8</v>
      </c>
      <c r="R70" s="88">
        <v>9</v>
      </c>
      <c r="S70" s="88">
        <v>10</v>
      </c>
      <c r="T70" s="88">
        <v>8</v>
      </c>
      <c r="U70" s="88">
        <v>10</v>
      </c>
      <c r="V70" s="88">
        <v>8</v>
      </c>
      <c r="W70" s="88">
        <v>8</v>
      </c>
      <c r="X70" s="88">
        <v>10</v>
      </c>
      <c r="Y70" s="88">
        <v>0</v>
      </c>
      <c r="Z70" s="88">
        <v>10</v>
      </c>
      <c r="AA70" s="88">
        <v>10</v>
      </c>
      <c r="AB70" s="88">
        <v>7</v>
      </c>
      <c r="AC70" s="88">
        <v>9</v>
      </c>
      <c r="AD70" s="88">
        <v>6</v>
      </c>
      <c r="AE70" s="88">
        <v>10</v>
      </c>
      <c r="AF70" s="88"/>
      <c r="AH70" s="11">
        <f t="shared" si="6"/>
        <v>0</v>
      </c>
      <c r="AI70" s="11">
        <f t="shared" si="7"/>
        <v>0</v>
      </c>
      <c r="AJ70" s="11">
        <f t="shared" si="8"/>
        <v>1</v>
      </c>
      <c r="AK70" s="11">
        <f t="shared" si="9"/>
        <v>10</v>
      </c>
      <c r="AL70" s="11">
        <f t="shared" si="4"/>
        <v>16</v>
      </c>
      <c r="AM70" s="11">
        <f t="shared" si="5"/>
        <v>1</v>
      </c>
    </row>
    <row r="71" spans="1:39" ht="12.75" customHeight="1">
      <c r="A71" s="63">
        <v>24</v>
      </c>
      <c r="B71" s="91" t="s">
        <v>30</v>
      </c>
      <c r="C71" s="65" t="s">
        <v>55</v>
      </c>
      <c r="D71" s="90">
        <v>10</v>
      </c>
      <c r="E71" s="90">
        <v>10</v>
      </c>
      <c r="F71" s="90">
        <v>9</v>
      </c>
      <c r="G71" s="90">
        <v>10</v>
      </c>
      <c r="H71" s="90">
        <v>10</v>
      </c>
      <c r="I71" s="90">
        <v>10</v>
      </c>
      <c r="J71" s="90">
        <v>9</v>
      </c>
      <c r="K71" s="90">
        <v>10</v>
      </c>
      <c r="L71" s="90">
        <v>10</v>
      </c>
      <c r="M71" s="90">
        <v>10</v>
      </c>
      <c r="N71" s="90">
        <v>10</v>
      </c>
      <c r="O71" s="90">
        <v>10</v>
      </c>
      <c r="P71" s="90">
        <v>9</v>
      </c>
      <c r="Q71" s="88">
        <v>8</v>
      </c>
      <c r="R71" s="88">
        <v>10</v>
      </c>
      <c r="S71" s="88">
        <v>10</v>
      </c>
      <c r="T71" s="88">
        <v>7</v>
      </c>
      <c r="U71" s="88">
        <v>10</v>
      </c>
      <c r="V71" s="88">
        <v>8</v>
      </c>
      <c r="W71" s="88">
        <v>9</v>
      </c>
      <c r="X71" s="88">
        <v>10</v>
      </c>
      <c r="Y71" s="88">
        <v>0</v>
      </c>
      <c r="Z71" s="88">
        <v>9</v>
      </c>
      <c r="AA71" s="88">
        <v>10</v>
      </c>
      <c r="AB71" s="88">
        <v>8</v>
      </c>
      <c r="AC71" s="88">
        <v>9</v>
      </c>
      <c r="AD71" s="88">
        <v>7</v>
      </c>
      <c r="AE71" s="88">
        <v>9</v>
      </c>
      <c r="AF71" s="88"/>
      <c r="AH71" s="11">
        <f t="shared" si="6"/>
        <v>0</v>
      </c>
      <c r="AI71" s="11">
        <f t="shared" si="7"/>
        <v>0</v>
      </c>
      <c r="AJ71" s="11">
        <f t="shared" si="8"/>
        <v>0</v>
      </c>
      <c r="AK71" s="11">
        <f t="shared" si="9"/>
        <v>12</v>
      </c>
      <c r="AL71" s="11">
        <f t="shared" si="4"/>
        <v>15</v>
      </c>
      <c r="AM71" s="11">
        <f t="shared" si="5"/>
        <v>1</v>
      </c>
    </row>
    <row r="72" spans="1:39" ht="12.75">
      <c r="A72" s="63"/>
      <c r="B72" s="91" t="s">
        <v>32</v>
      </c>
      <c r="C72" s="65"/>
      <c r="D72" s="90">
        <v>10</v>
      </c>
      <c r="E72" s="90">
        <v>10</v>
      </c>
      <c r="F72" s="90">
        <v>9</v>
      </c>
      <c r="G72" s="90">
        <v>10</v>
      </c>
      <c r="H72" s="90">
        <v>10</v>
      </c>
      <c r="I72" s="90">
        <v>10</v>
      </c>
      <c r="J72" s="90">
        <v>10</v>
      </c>
      <c r="K72" s="90">
        <v>10</v>
      </c>
      <c r="L72" s="90">
        <v>10</v>
      </c>
      <c r="M72" s="90">
        <v>10</v>
      </c>
      <c r="N72" s="90">
        <v>10</v>
      </c>
      <c r="O72" s="90">
        <v>10</v>
      </c>
      <c r="P72" s="90">
        <v>9</v>
      </c>
      <c r="Q72" s="88">
        <v>10</v>
      </c>
      <c r="R72" s="88">
        <v>10</v>
      </c>
      <c r="S72" s="88">
        <v>10</v>
      </c>
      <c r="T72" s="88">
        <v>7</v>
      </c>
      <c r="U72" s="88">
        <v>10</v>
      </c>
      <c r="V72" s="88">
        <v>8</v>
      </c>
      <c r="W72" s="88">
        <v>10</v>
      </c>
      <c r="X72" s="88">
        <v>10</v>
      </c>
      <c r="Y72" s="88">
        <v>0</v>
      </c>
      <c r="Z72" s="88">
        <v>10</v>
      </c>
      <c r="AA72" s="88">
        <v>10</v>
      </c>
      <c r="AB72" s="88">
        <v>8</v>
      </c>
      <c r="AC72" s="88">
        <v>10</v>
      </c>
      <c r="AD72" s="88">
        <v>9</v>
      </c>
      <c r="AE72" s="88">
        <v>10</v>
      </c>
      <c r="AF72" s="88"/>
      <c r="AH72" s="11">
        <f t="shared" si="6"/>
        <v>0</v>
      </c>
      <c r="AI72" s="11">
        <f t="shared" si="7"/>
        <v>0</v>
      </c>
      <c r="AJ72" s="11">
        <f t="shared" si="8"/>
        <v>0</v>
      </c>
      <c r="AK72" s="11">
        <f t="shared" si="9"/>
        <v>6</v>
      </c>
      <c r="AL72" s="11">
        <f t="shared" si="4"/>
        <v>21</v>
      </c>
      <c r="AM72" s="11">
        <f t="shared" si="5"/>
        <v>1</v>
      </c>
    </row>
    <row r="73" spans="1:39" ht="12.75" customHeight="1">
      <c r="A73" s="63">
        <v>25</v>
      </c>
      <c r="B73" s="91" t="s">
        <v>30</v>
      </c>
      <c r="C73" s="65" t="s">
        <v>56</v>
      </c>
      <c r="D73" s="90">
        <v>10</v>
      </c>
      <c r="E73" s="90">
        <v>10</v>
      </c>
      <c r="F73" s="90">
        <v>9</v>
      </c>
      <c r="G73" s="90">
        <v>10</v>
      </c>
      <c r="H73" s="90">
        <v>10</v>
      </c>
      <c r="I73" s="90">
        <v>10</v>
      </c>
      <c r="J73" s="90">
        <v>9</v>
      </c>
      <c r="K73" s="90">
        <v>10</v>
      </c>
      <c r="L73" s="90">
        <v>10</v>
      </c>
      <c r="M73" s="90">
        <v>10</v>
      </c>
      <c r="N73" s="90">
        <v>10</v>
      </c>
      <c r="O73" s="90">
        <v>10</v>
      </c>
      <c r="P73" s="90">
        <v>9</v>
      </c>
      <c r="Q73" s="88">
        <v>8</v>
      </c>
      <c r="R73" s="88">
        <v>10</v>
      </c>
      <c r="S73" s="88">
        <v>10</v>
      </c>
      <c r="T73" s="88">
        <v>9</v>
      </c>
      <c r="U73" s="88">
        <v>10</v>
      </c>
      <c r="V73" s="88">
        <v>9</v>
      </c>
      <c r="W73" s="88">
        <v>9</v>
      </c>
      <c r="X73" s="88">
        <v>10</v>
      </c>
      <c r="Y73" s="88">
        <v>0</v>
      </c>
      <c r="Z73" s="88">
        <v>9</v>
      </c>
      <c r="AA73" s="88">
        <v>10</v>
      </c>
      <c r="AB73" s="88">
        <v>10</v>
      </c>
      <c r="AC73" s="88">
        <v>9</v>
      </c>
      <c r="AD73" s="88">
        <v>7</v>
      </c>
      <c r="AE73" s="88">
        <v>10</v>
      </c>
      <c r="AF73" s="88"/>
      <c r="AH73" s="11">
        <f t="shared" si="6"/>
        <v>0</v>
      </c>
      <c r="AI73" s="11">
        <f t="shared" si="7"/>
        <v>0</v>
      </c>
      <c r="AJ73" s="11">
        <f t="shared" si="8"/>
        <v>0</v>
      </c>
      <c r="AK73" s="11">
        <f t="shared" si="9"/>
        <v>10</v>
      </c>
      <c r="AL73" s="11">
        <f t="shared" si="4"/>
        <v>17</v>
      </c>
      <c r="AM73" s="11">
        <f t="shared" si="5"/>
        <v>1</v>
      </c>
    </row>
    <row r="74" spans="1:39" ht="12.75">
      <c r="A74" s="63"/>
      <c r="B74" s="91" t="s">
        <v>32</v>
      </c>
      <c r="C74" s="65"/>
      <c r="D74" s="90">
        <v>10</v>
      </c>
      <c r="E74" s="90">
        <v>10</v>
      </c>
      <c r="F74" s="90">
        <v>9</v>
      </c>
      <c r="G74" s="90">
        <v>10</v>
      </c>
      <c r="H74" s="90">
        <v>10</v>
      </c>
      <c r="I74" s="90">
        <v>10</v>
      </c>
      <c r="J74" s="90">
        <v>10</v>
      </c>
      <c r="K74" s="90">
        <v>10</v>
      </c>
      <c r="L74" s="90">
        <v>10</v>
      </c>
      <c r="M74" s="90">
        <v>10</v>
      </c>
      <c r="N74" s="90">
        <v>10</v>
      </c>
      <c r="O74" s="90">
        <v>10</v>
      </c>
      <c r="P74" s="90">
        <v>9</v>
      </c>
      <c r="Q74" s="88">
        <v>10</v>
      </c>
      <c r="R74" s="88">
        <v>10</v>
      </c>
      <c r="S74" s="88">
        <v>10</v>
      </c>
      <c r="T74" s="88">
        <v>9</v>
      </c>
      <c r="U74" s="88">
        <v>10</v>
      </c>
      <c r="V74" s="88">
        <v>9</v>
      </c>
      <c r="W74" s="88">
        <v>9</v>
      </c>
      <c r="X74" s="88">
        <v>10</v>
      </c>
      <c r="Y74" s="88">
        <v>0</v>
      </c>
      <c r="Z74" s="88">
        <v>10</v>
      </c>
      <c r="AA74" s="88">
        <v>10</v>
      </c>
      <c r="AB74" s="88">
        <v>8</v>
      </c>
      <c r="AC74" s="88">
        <v>10</v>
      </c>
      <c r="AD74" s="88">
        <v>8</v>
      </c>
      <c r="AE74" s="88">
        <v>10</v>
      </c>
      <c r="AF74" s="88"/>
      <c r="AH74" s="11">
        <f t="shared" si="6"/>
        <v>0</v>
      </c>
      <c r="AI74" s="11">
        <f t="shared" si="7"/>
        <v>0</v>
      </c>
      <c r="AJ74" s="11">
        <f t="shared" si="8"/>
        <v>0</v>
      </c>
      <c r="AK74" s="11">
        <f t="shared" si="9"/>
        <v>7</v>
      </c>
      <c r="AL74" s="11">
        <f t="shared" si="4"/>
        <v>20</v>
      </c>
      <c r="AM74" s="11">
        <f t="shared" si="5"/>
        <v>1</v>
      </c>
    </row>
    <row r="75" spans="1:39" ht="12.75" customHeight="1">
      <c r="A75" s="63">
        <v>26</v>
      </c>
      <c r="B75" s="91" t="s">
        <v>30</v>
      </c>
      <c r="C75" s="65" t="s">
        <v>57</v>
      </c>
      <c r="D75" s="90">
        <v>8</v>
      </c>
      <c r="E75" s="90">
        <v>10</v>
      </c>
      <c r="F75" s="90">
        <v>9</v>
      </c>
      <c r="G75" s="90">
        <v>7</v>
      </c>
      <c r="H75" s="90">
        <v>10</v>
      </c>
      <c r="I75" s="90">
        <v>10</v>
      </c>
      <c r="J75" s="90">
        <v>8</v>
      </c>
      <c r="K75" s="90">
        <v>10</v>
      </c>
      <c r="L75" s="90">
        <v>9</v>
      </c>
      <c r="M75" s="90">
        <v>10</v>
      </c>
      <c r="N75" s="90">
        <v>10</v>
      </c>
      <c r="O75" s="90">
        <v>9</v>
      </c>
      <c r="P75" s="90">
        <v>9</v>
      </c>
      <c r="Q75" s="88">
        <v>7</v>
      </c>
      <c r="R75" s="88">
        <v>9</v>
      </c>
      <c r="S75" s="88">
        <v>10</v>
      </c>
      <c r="T75" s="88">
        <v>9</v>
      </c>
      <c r="U75" s="88">
        <v>7</v>
      </c>
      <c r="V75" s="88">
        <v>8</v>
      </c>
      <c r="W75" s="88">
        <v>9</v>
      </c>
      <c r="X75" s="88">
        <v>10</v>
      </c>
      <c r="Y75" s="88">
        <v>0</v>
      </c>
      <c r="Z75" s="88">
        <v>6</v>
      </c>
      <c r="AA75" s="88">
        <v>10</v>
      </c>
      <c r="AB75" s="88">
        <v>10</v>
      </c>
      <c r="AC75" s="88">
        <v>9</v>
      </c>
      <c r="AD75" s="88">
        <v>9</v>
      </c>
      <c r="AE75" s="88">
        <v>9</v>
      </c>
      <c r="AF75" s="88"/>
      <c r="AH75" s="11">
        <f t="shared" si="6"/>
        <v>0</v>
      </c>
      <c r="AI75" s="11">
        <f t="shared" si="7"/>
        <v>0</v>
      </c>
      <c r="AJ75" s="11">
        <f t="shared" si="8"/>
        <v>1</v>
      </c>
      <c r="AK75" s="11">
        <f t="shared" si="9"/>
        <v>16</v>
      </c>
      <c r="AL75" s="11">
        <f t="shared" si="4"/>
        <v>10</v>
      </c>
      <c r="AM75" s="11">
        <f t="shared" si="5"/>
        <v>1</v>
      </c>
    </row>
    <row r="76" spans="1:39" ht="12.75">
      <c r="A76" s="63"/>
      <c r="B76" s="91" t="s">
        <v>32</v>
      </c>
      <c r="C76" s="65"/>
      <c r="D76" s="90">
        <v>8</v>
      </c>
      <c r="E76" s="90">
        <v>10</v>
      </c>
      <c r="F76" s="90">
        <v>9</v>
      </c>
      <c r="G76" s="90">
        <v>9</v>
      </c>
      <c r="H76" s="90">
        <v>10</v>
      </c>
      <c r="I76" s="90">
        <v>10</v>
      </c>
      <c r="J76" s="90">
        <v>9</v>
      </c>
      <c r="K76" s="90">
        <v>10</v>
      </c>
      <c r="L76" s="90">
        <v>10</v>
      </c>
      <c r="M76" s="90">
        <v>10</v>
      </c>
      <c r="N76" s="90">
        <v>10</v>
      </c>
      <c r="O76" s="90">
        <v>9</v>
      </c>
      <c r="P76" s="90">
        <v>9</v>
      </c>
      <c r="Q76" s="88">
        <v>8</v>
      </c>
      <c r="R76" s="88">
        <v>8</v>
      </c>
      <c r="S76" s="88">
        <v>10</v>
      </c>
      <c r="T76" s="88">
        <v>9</v>
      </c>
      <c r="U76" s="88">
        <v>10</v>
      </c>
      <c r="V76" s="88">
        <v>8</v>
      </c>
      <c r="W76" s="88">
        <v>9</v>
      </c>
      <c r="X76" s="88">
        <v>10</v>
      </c>
      <c r="Y76" s="88">
        <v>0</v>
      </c>
      <c r="Z76" s="88">
        <v>10</v>
      </c>
      <c r="AA76" s="88">
        <v>10</v>
      </c>
      <c r="AB76" s="88">
        <v>8</v>
      </c>
      <c r="AC76" s="88">
        <v>9</v>
      </c>
      <c r="AD76" s="88">
        <v>7</v>
      </c>
      <c r="AE76" s="88">
        <v>9</v>
      </c>
      <c r="AF76" s="88"/>
      <c r="AH76" s="11">
        <f t="shared" si="6"/>
        <v>0</v>
      </c>
      <c r="AI76" s="11">
        <f t="shared" si="7"/>
        <v>0</v>
      </c>
      <c r="AJ76" s="11">
        <f t="shared" si="8"/>
        <v>0</v>
      </c>
      <c r="AK76" s="11">
        <f t="shared" si="9"/>
        <v>15</v>
      </c>
      <c r="AL76" s="11">
        <f t="shared" si="4"/>
        <v>12</v>
      </c>
      <c r="AM76" s="11">
        <f t="shared" si="5"/>
        <v>1</v>
      </c>
    </row>
    <row r="77" spans="1:39" ht="12.75" customHeight="1">
      <c r="A77" s="63">
        <v>27</v>
      </c>
      <c r="B77" s="91" t="s">
        <v>30</v>
      </c>
      <c r="C77" s="65" t="s">
        <v>58</v>
      </c>
      <c r="D77" s="90">
        <v>8</v>
      </c>
      <c r="E77" s="90">
        <v>10</v>
      </c>
      <c r="F77" s="90">
        <v>9</v>
      </c>
      <c r="G77" s="90">
        <v>9</v>
      </c>
      <c r="H77" s="90">
        <v>10</v>
      </c>
      <c r="I77" s="90">
        <v>9</v>
      </c>
      <c r="J77" s="90">
        <v>7</v>
      </c>
      <c r="K77" s="90">
        <v>10</v>
      </c>
      <c r="L77" s="90">
        <v>9</v>
      </c>
      <c r="M77" s="90">
        <v>10</v>
      </c>
      <c r="N77" s="90">
        <v>8</v>
      </c>
      <c r="O77" s="90">
        <v>9</v>
      </c>
      <c r="P77" s="90">
        <v>9</v>
      </c>
      <c r="Q77" s="88">
        <v>8</v>
      </c>
      <c r="R77" s="88">
        <v>9</v>
      </c>
      <c r="S77" s="88">
        <v>9</v>
      </c>
      <c r="T77" s="88">
        <v>8</v>
      </c>
      <c r="U77" s="88">
        <v>7</v>
      </c>
      <c r="V77" s="88">
        <v>8</v>
      </c>
      <c r="W77" s="88">
        <v>10</v>
      </c>
      <c r="X77" s="88">
        <v>10</v>
      </c>
      <c r="Y77" s="88">
        <v>0</v>
      </c>
      <c r="Z77" s="88">
        <v>7</v>
      </c>
      <c r="AA77" s="88">
        <v>10</v>
      </c>
      <c r="AB77" s="88">
        <v>8</v>
      </c>
      <c r="AC77" s="88">
        <v>8</v>
      </c>
      <c r="AD77" s="88">
        <v>8</v>
      </c>
      <c r="AE77" s="88">
        <v>9</v>
      </c>
      <c r="AF77" s="88"/>
      <c r="AH77" s="11">
        <f t="shared" si="6"/>
        <v>0</v>
      </c>
      <c r="AI77" s="11">
        <f t="shared" si="7"/>
        <v>0</v>
      </c>
      <c r="AJ77" s="11">
        <f t="shared" si="8"/>
        <v>0</v>
      </c>
      <c r="AK77" s="11">
        <f t="shared" si="9"/>
        <v>20</v>
      </c>
      <c r="AL77" s="11">
        <f t="shared" si="4"/>
        <v>7</v>
      </c>
      <c r="AM77" s="11">
        <f t="shared" si="5"/>
        <v>1</v>
      </c>
    </row>
    <row r="78" spans="1:39" ht="12.75">
      <c r="A78" s="63"/>
      <c r="B78" s="91" t="s">
        <v>32</v>
      </c>
      <c r="C78" s="65"/>
      <c r="D78" s="90">
        <v>8</v>
      </c>
      <c r="E78" s="90">
        <v>10</v>
      </c>
      <c r="F78" s="90">
        <v>9</v>
      </c>
      <c r="G78" s="90">
        <v>9</v>
      </c>
      <c r="H78" s="90">
        <v>10</v>
      </c>
      <c r="I78" s="90">
        <v>9</v>
      </c>
      <c r="J78" s="90">
        <v>10</v>
      </c>
      <c r="K78" s="90">
        <v>10</v>
      </c>
      <c r="L78" s="90">
        <v>9</v>
      </c>
      <c r="M78" s="90">
        <v>10</v>
      </c>
      <c r="N78" s="90">
        <v>10</v>
      </c>
      <c r="O78" s="90">
        <v>9</v>
      </c>
      <c r="P78" s="90">
        <v>9</v>
      </c>
      <c r="Q78" s="88">
        <v>8</v>
      </c>
      <c r="R78" s="88">
        <v>9</v>
      </c>
      <c r="S78" s="88">
        <v>9</v>
      </c>
      <c r="T78" s="88">
        <v>7</v>
      </c>
      <c r="U78" s="88">
        <v>10</v>
      </c>
      <c r="V78" s="88">
        <v>7</v>
      </c>
      <c r="W78" s="88">
        <v>10</v>
      </c>
      <c r="X78" s="88">
        <v>10</v>
      </c>
      <c r="Y78" s="88">
        <v>0</v>
      </c>
      <c r="Z78" s="88">
        <v>9</v>
      </c>
      <c r="AA78" s="88">
        <v>10</v>
      </c>
      <c r="AB78" s="88">
        <v>8</v>
      </c>
      <c r="AC78" s="88">
        <v>8</v>
      </c>
      <c r="AD78" s="88">
        <v>7</v>
      </c>
      <c r="AE78" s="88">
        <v>9</v>
      </c>
      <c r="AF78" s="88"/>
      <c r="AH78" s="11">
        <f t="shared" si="6"/>
        <v>0</v>
      </c>
      <c r="AI78" s="11">
        <f t="shared" si="7"/>
        <v>0</v>
      </c>
      <c r="AJ78" s="11">
        <f t="shared" si="8"/>
        <v>0</v>
      </c>
      <c r="AK78" s="11">
        <f t="shared" si="9"/>
        <v>17</v>
      </c>
      <c r="AL78" s="11">
        <f t="shared" si="4"/>
        <v>10</v>
      </c>
      <c r="AM78" s="11">
        <f t="shared" si="5"/>
        <v>1</v>
      </c>
    </row>
    <row r="79" spans="1:39" ht="12.75" customHeight="1">
      <c r="A79" s="63">
        <v>28</v>
      </c>
      <c r="B79" s="91" t="s">
        <v>30</v>
      </c>
      <c r="C79" s="65" t="s">
        <v>59</v>
      </c>
      <c r="D79" s="90">
        <v>10</v>
      </c>
      <c r="E79" s="90">
        <v>10</v>
      </c>
      <c r="F79" s="90">
        <v>9</v>
      </c>
      <c r="G79" s="90">
        <v>10</v>
      </c>
      <c r="H79" s="90">
        <v>10</v>
      </c>
      <c r="I79" s="90">
        <v>10</v>
      </c>
      <c r="J79" s="90">
        <v>9</v>
      </c>
      <c r="K79" s="90">
        <v>10</v>
      </c>
      <c r="L79" s="90">
        <v>10</v>
      </c>
      <c r="M79" s="90">
        <v>10</v>
      </c>
      <c r="N79" s="90">
        <v>9</v>
      </c>
      <c r="O79" s="90">
        <v>9</v>
      </c>
      <c r="P79" s="90">
        <v>9</v>
      </c>
      <c r="Q79" s="88">
        <v>8</v>
      </c>
      <c r="R79" s="88">
        <v>10</v>
      </c>
      <c r="S79" s="88">
        <v>9</v>
      </c>
      <c r="T79" s="88">
        <v>7</v>
      </c>
      <c r="U79" s="88">
        <v>8</v>
      </c>
      <c r="V79" s="88">
        <v>8</v>
      </c>
      <c r="W79" s="88">
        <v>9</v>
      </c>
      <c r="X79" s="88">
        <v>10</v>
      </c>
      <c r="Y79" s="88">
        <v>0</v>
      </c>
      <c r="Z79" s="88">
        <v>7</v>
      </c>
      <c r="AA79" s="88">
        <v>10</v>
      </c>
      <c r="AB79" s="88">
        <v>7</v>
      </c>
      <c r="AC79" s="88">
        <v>9</v>
      </c>
      <c r="AD79" s="88">
        <v>8</v>
      </c>
      <c r="AE79" s="88">
        <v>9</v>
      </c>
      <c r="AF79" s="88"/>
      <c r="AH79" s="11">
        <f t="shared" si="6"/>
        <v>0</v>
      </c>
      <c r="AI79" s="11">
        <f t="shared" si="7"/>
        <v>0</v>
      </c>
      <c r="AJ79" s="11">
        <f t="shared" si="8"/>
        <v>0</v>
      </c>
      <c r="AK79" s="11">
        <f t="shared" si="9"/>
        <v>16</v>
      </c>
      <c r="AL79" s="11">
        <f t="shared" si="4"/>
        <v>11</v>
      </c>
      <c r="AM79" s="11">
        <f t="shared" si="5"/>
        <v>1</v>
      </c>
    </row>
    <row r="80" spans="1:39" ht="12.75">
      <c r="A80" s="63"/>
      <c r="B80" s="91" t="s">
        <v>32</v>
      </c>
      <c r="C80" s="65"/>
      <c r="D80" s="90">
        <v>10</v>
      </c>
      <c r="E80" s="90">
        <v>10</v>
      </c>
      <c r="F80" s="90">
        <v>9</v>
      </c>
      <c r="G80" s="90">
        <v>10</v>
      </c>
      <c r="H80" s="90">
        <v>10</v>
      </c>
      <c r="I80" s="90">
        <v>10</v>
      </c>
      <c r="J80" s="90">
        <v>10</v>
      </c>
      <c r="K80" s="90">
        <v>10</v>
      </c>
      <c r="L80" s="90">
        <v>10</v>
      </c>
      <c r="M80" s="90">
        <v>10</v>
      </c>
      <c r="N80" s="90">
        <v>10</v>
      </c>
      <c r="O80" s="90">
        <v>9</v>
      </c>
      <c r="P80" s="90">
        <v>10</v>
      </c>
      <c r="Q80" s="88">
        <v>10</v>
      </c>
      <c r="R80" s="88">
        <v>10</v>
      </c>
      <c r="S80" s="88">
        <v>10</v>
      </c>
      <c r="T80" s="88">
        <v>7</v>
      </c>
      <c r="U80" s="88">
        <v>10</v>
      </c>
      <c r="V80" s="88">
        <v>9</v>
      </c>
      <c r="W80" s="88">
        <v>10</v>
      </c>
      <c r="X80" s="88">
        <v>10</v>
      </c>
      <c r="Y80" s="88">
        <v>0</v>
      </c>
      <c r="Z80" s="88">
        <v>10</v>
      </c>
      <c r="AA80" s="88">
        <v>10</v>
      </c>
      <c r="AB80" s="88">
        <v>9</v>
      </c>
      <c r="AC80" s="88">
        <v>10</v>
      </c>
      <c r="AD80" s="88">
        <v>8</v>
      </c>
      <c r="AE80" s="88">
        <v>10</v>
      </c>
      <c r="AF80" s="88"/>
      <c r="AH80" s="11">
        <f t="shared" si="6"/>
        <v>0</v>
      </c>
      <c r="AI80" s="11">
        <f t="shared" si="7"/>
        <v>0</v>
      </c>
      <c r="AJ80" s="11">
        <f t="shared" si="8"/>
        <v>0</v>
      </c>
      <c r="AK80" s="11">
        <f t="shared" si="9"/>
        <v>6</v>
      </c>
      <c r="AL80" s="11">
        <f t="shared" si="4"/>
        <v>21</v>
      </c>
      <c r="AM80" s="11">
        <f t="shared" si="5"/>
        <v>1</v>
      </c>
    </row>
    <row r="81" spans="1:39" ht="12.75" customHeight="1">
      <c r="A81" s="63">
        <v>29</v>
      </c>
      <c r="B81" s="91" t="s">
        <v>30</v>
      </c>
      <c r="C81" s="65" t="s">
        <v>60</v>
      </c>
      <c r="D81" s="90">
        <v>10</v>
      </c>
      <c r="E81" s="90">
        <v>10</v>
      </c>
      <c r="F81" s="90">
        <v>6</v>
      </c>
      <c r="G81" s="90">
        <v>10</v>
      </c>
      <c r="H81" s="90">
        <v>10</v>
      </c>
      <c r="I81" s="90">
        <v>10</v>
      </c>
      <c r="J81" s="90">
        <v>5</v>
      </c>
      <c r="K81" s="90">
        <v>10</v>
      </c>
      <c r="L81" s="90">
        <v>7</v>
      </c>
      <c r="M81" s="90">
        <v>10</v>
      </c>
      <c r="N81" s="90">
        <v>4</v>
      </c>
      <c r="O81" s="90">
        <v>9</v>
      </c>
      <c r="P81" s="90">
        <v>8</v>
      </c>
      <c r="Q81" s="88">
        <v>4</v>
      </c>
      <c r="R81" s="88">
        <v>9</v>
      </c>
      <c r="S81" s="88">
        <v>10</v>
      </c>
      <c r="T81" s="88">
        <v>7</v>
      </c>
      <c r="U81" s="88">
        <v>5</v>
      </c>
      <c r="V81" s="88">
        <v>8</v>
      </c>
      <c r="W81" s="88">
        <v>9</v>
      </c>
      <c r="X81" s="88">
        <v>10</v>
      </c>
      <c r="Y81" s="88">
        <v>0</v>
      </c>
      <c r="Z81" s="88">
        <v>5</v>
      </c>
      <c r="AA81" s="88">
        <v>10</v>
      </c>
      <c r="AB81" s="88">
        <v>9</v>
      </c>
      <c r="AC81" s="88">
        <v>9</v>
      </c>
      <c r="AD81" s="88">
        <v>7</v>
      </c>
      <c r="AE81" s="88">
        <v>9</v>
      </c>
      <c r="AF81" s="88"/>
      <c r="AH81" s="11">
        <f t="shared" si="6"/>
        <v>0</v>
      </c>
      <c r="AI81" s="11">
        <f t="shared" si="7"/>
        <v>2</v>
      </c>
      <c r="AJ81" s="11">
        <f t="shared" si="8"/>
        <v>4</v>
      </c>
      <c r="AK81" s="11">
        <f t="shared" si="9"/>
        <v>11</v>
      </c>
      <c r="AL81" s="11">
        <f t="shared" si="4"/>
        <v>10</v>
      </c>
      <c r="AM81" s="11">
        <f t="shared" si="5"/>
        <v>1</v>
      </c>
    </row>
    <row r="82" spans="1:39" ht="12.75">
      <c r="A82" s="63"/>
      <c r="B82" s="91" t="s">
        <v>32</v>
      </c>
      <c r="C82" s="65"/>
      <c r="D82" s="90">
        <v>10</v>
      </c>
      <c r="E82" s="90">
        <v>10</v>
      </c>
      <c r="F82" s="90">
        <v>6</v>
      </c>
      <c r="G82" s="90">
        <v>10</v>
      </c>
      <c r="H82" s="90">
        <v>10</v>
      </c>
      <c r="I82" s="90">
        <v>10</v>
      </c>
      <c r="J82" s="90">
        <v>9</v>
      </c>
      <c r="K82" s="90">
        <v>10</v>
      </c>
      <c r="L82" s="90">
        <v>9</v>
      </c>
      <c r="M82" s="90">
        <v>10</v>
      </c>
      <c r="N82" s="90">
        <v>10</v>
      </c>
      <c r="O82" s="90">
        <v>10</v>
      </c>
      <c r="P82" s="90">
        <v>10</v>
      </c>
      <c r="Q82" s="88">
        <v>10</v>
      </c>
      <c r="R82" s="88">
        <v>9</v>
      </c>
      <c r="S82" s="88">
        <v>10</v>
      </c>
      <c r="T82" s="88">
        <v>7</v>
      </c>
      <c r="U82" s="88">
        <v>10</v>
      </c>
      <c r="V82" s="88">
        <v>8</v>
      </c>
      <c r="W82" s="88">
        <v>9</v>
      </c>
      <c r="X82" s="88">
        <v>10</v>
      </c>
      <c r="Y82" s="88">
        <v>0</v>
      </c>
      <c r="Z82" s="88">
        <v>10</v>
      </c>
      <c r="AA82" s="88">
        <v>10</v>
      </c>
      <c r="AB82" s="88">
        <v>6</v>
      </c>
      <c r="AC82" s="88">
        <v>8</v>
      </c>
      <c r="AD82" s="88">
        <v>9</v>
      </c>
      <c r="AE82" s="88">
        <v>9</v>
      </c>
      <c r="AF82" s="88"/>
      <c r="AH82" s="11">
        <f t="shared" si="6"/>
        <v>0</v>
      </c>
      <c r="AI82" s="11">
        <f t="shared" si="7"/>
        <v>0</v>
      </c>
      <c r="AJ82" s="11">
        <f t="shared" si="8"/>
        <v>2</v>
      </c>
      <c r="AK82" s="11">
        <f t="shared" si="9"/>
        <v>9</v>
      </c>
      <c r="AL82" s="11">
        <f t="shared" si="4"/>
        <v>16</v>
      </c>
      <c r="AM82" s="11">
        <f t="shared" si="5"/>
        <v>1</v>
      </c>
    </row>
    <row r="83" spans="1:39" ht="12.75" customHeight="1">
      <c r="A83" s="63">
        <v>30</v>
      </c>
      <c r="B83" s="91" t="s">
        <v>30</v>
      </c>
      <c r="C83" s="65" t="s">
        <v>61</v>
      </c>
      <c r="D83" s="90">
        <v>10</v>
      </c>
      <c r="E83" s="90">
        <v>10</v>
      </c>
      <c r="F83" s="90">
        <v>9</v>
      </c>
      <c r="G83" s="90">
        <v>10</v>
      </c>
      <c r="H83" s="90">
        <v>10</v>
      </c>
      <c r="I83" s="90">
        <v>10</v>
      </c>
      <c r="J83" s="90">
        <v>10</v>
      </c>
      <c r="K83" s="90">
        <v>10</v>
      </c>
      <c r="L83" s="90">
        <v>9</v>
      </c>
      <c r="M83" s="90">
        <v>10</v>
      </c>
      <c r="N83" s="90">
        <v>9</v>
      </c>
      <c r="O83" s="90">
        <v>9</v>
      </c>
      <c r="P83" s="90">
        <v>10</v>
      </c>
      <c r="Q83" s="88">
        <v>6</v>
      </c>
      <c r="R83" s="88">
        <v>9</v>
      </c>
      <c r="S83" s="88">
        <v>10</v>
      </c>
      <c r="T83" s="88">
        <v>9</v>
      </c>
      <c r="U83" s="88">
        <v>10</v>
      </c>
      <c r="V83" s="88">
        <v>9</v>
      </c>
      <c r="W83" s="88">
        <v>9</v>
      </c>
      <c r="X83" s="88">
        <v>10</v>
      </c>
      <c r="Y83" s="88">
        <v>0</v>
      </c>
      <c r="Z83" s="88">
        <v>7</v>
      </c>
      <c r="AA83" s="88">
        <v>10</v>
      </c>
      <c r="AB83" s="88">
        <v>8</v>
      </c>
      <c r="AC83" s="88">
        <v>9</v>
      </c>
      <c r="AD83" s="88">
        <v>10</v>
      </c>
      <c r="AE83" s="88">
        <v>9</v>
      </c>
      <c r="AF83" s="88"/>
      <c r="AH83" s="11">
        <f t="shared" si="6"/>
        <v>0</v>
      </c>
      <c r="AI83" s="11">
        <f t="shared" si="7"/>
        <v>0</v>
      </c>
      <c r="AJ83" s="11">
        <f t="shared" si="8"/>
        <v>1</v>
      </c>
      <c r="AK83" s="11">
        <f t="shared" si="9"/>
        <v>12</v>
      </c>
      <c r="AL83" s="11">
        <f t="shared" si="4"/>
        <v>14</v>
      </c>
      <c r="AM83" s="11">
        <f t="shared" si="5"/>
        <v>1</v>
      </c>
    </row>
    <row r="84" spans="1:39" ht="12.75">
      <c r="A84" s="63"/>
      <c r="B84" s="91" t="s">
        <v>32</v>
      </c>
      <c r="C84" s="65"/>
      <c r="D84" s="90">
        <v>8</v>
      </c>
      <c r="E84" s="90">
        <v>10</v>
      </c>
      <c r="F84" s="90">
        <v>9</v>
      </c>
      <c r="G84" s="90">
        <v>9</v>
      </c>
      <c r="H84" s="90">
        <v>10</v>
      </c>
      <c r="I84" s="90">
        <v>10</v>
      </c>
      <c r="J84" s="90">
        <v>10</v>
      </c>
      <c r="K84" s="90">
        <v>10</v>
      </c>
      <c r="L84" s="90">
        <v>10</v>
      </c>
      <c r="M84" s="90">
        <v>10</v>
      </c>
      <c r="N84" s="90">
        <v>9</v>
      </c>
      <c r="O84" s="90">
        <v>10</v>
      </c>
      <c r="P84" s="90">
        <v>10</v>
      </c>
      <c r="Q84" s="88">
        <v>9</v>
      </c>
      <c r="R84" s="88">
        <v>9</v>
      </c>
      <c r="S84" s="88">
        <v>10</v>
      </c>
      <c r="T84" s="88">
        <v>9</v>
      </c>
      <c r="U84" s="88">
        <v>10</v>
      </c>
      <c r="V84" s="88">
        <v>8</v>
      </c>
      <c r="W84" s="88">
        <v>9</v>
      </c>
      <c r="X84" s="88">
        <v>10</v>
      </c>
      <c r="Y84" s="88">
        <v>0</v>
      </c>
      <c r="Z84" s="88">
        <v>7</v>
      </c>
      <c r="AA84" s="88">
        <v>10</v>
      </c>
      <c r="AB84" s="88">
        <v>9</v>
      </c>
      <c r="AC84" s="88">
        <v>9</v>
      </c>
      <c r="AD84" s="88">
        <v>9</v>
      </c>
      <c r="AE84" s="88">
        <v>10</v>
      </c>
      <c r="AF84" s="88"/>
      <c r="AH84" s="11">
        <f t="shared" si="6"/>
        <v>0</v>
      </c>
      <c r="AI84" s="11">
        <f t="shared" si="7"/>
        <v>0</v>
      </c>
      <c r="AJ84" s="11">
        <f t="shared" si="8"/>
        <v>0</v>
      </c>
      <c r="AK84" s="11">
        <f t="shared" si="9"/>
        <v>13</v>
      </c>
      <c r="AL84" s="11">
        <f t="shared" si="4"/>
        <v>14</v>
      </c>
      <c r="AM84" s="11">
        <f t="shared" si="5"/>
        <v>1</v>
      </c>
    </row>
    <row r="85" spans="1:39" ht="12.75" customHeight="1">
      <c r="A85" s="63">
        <v>31</v>
      </c>
      <c r="B85" s="91" t="s">
        <v>30</v>
      </c>
      <c r="C85" s="65" t="s">
        <v>62</v>
      </c>
      <c r="D85" s="90">
        <v>10</v>
      </c>
      <c r="E85" s="90">
        <v>10</v>
      </c>
      <c r="F85" s="90">
        <v>9</v>
      </c>
      <c r="G85" s="90">
        <v>8</v>
      </c>
      <c r="H85" s="90">
        <v>10</v>
      </c>
      <c r="I85" s="90">
        <v>10</v>
      </c>
      <c r="J85" s="90">
        <v>10</v>
      </c>
      <c r="K85" s="90">
        <v>10</v>
      </c>
      <c r="L85" s="90">
        <v>8</v>
      </c>
      <c r="M85" s="90">
        <v>10</v>
      </c>
      <c r="N85" s="90">
        <v>9</v>
      </c>
      <c r="O85" s="90">
        <v>8</v>
      </c>
      <c r="P85" s="90">
        <v>9</v>
      </c>
      <c r="Q85" s="88">
        <v>6</v>
      </c>
      <c r="R85" s="88">
        <v>9</v>
      </c>
      <c r="S85" s="88">
        <v>10</v>
      </c>
      <c r="T85" s="88">
        <v>9</v>
      </c>
      <c r="U85" s="88">
        <v>10</v>
      </c>
      <c r="V85" s="88">
        <v>9</v>
      </c>
      <c r="W85" s="88">
        <v>9</v>
      </c>
      <c r="X85" s="88">
        <v>10</v>
      </c>
      <c r="Y85" s="88">
        <v>0</v>
      </c>
      <c r="Z85" s="88">
        <v>7</v>
      </c>
      <c r="AA85" s="88">
        <v>10</v>
      </c>
      <c r="AB85" s="88">
        <v>8</v>
      </c>
      <c r="AC85" s="88">
        <v>9</v>
      </c>
      <c r="AD85" s="88">
        <v>6</v>
      </c>
      <c r="AE85" s="88">
        <v>10</v>
      </c>
      <c r="AF85" s="88"/>
      <c r="AH85" s="11">
        <f t="shared" si="6"/>
        <v>0</v>
      </c>
      <c r="AI85" s="11">
        <f t="shared" si="7"/>
        <v>0</v>
      </c>
      <c r="AJ85" s="11">
        <f t="shared" si="8"/>
        <v>2</v>
      </c>
      <c r="AK85" s="11">
        <f t="shared" si="9"/>
        <v>13</v>
      </c>
      <c r="AL85" s="11">
        <f t="shared" si="4"/>
        <v>12</v>
      </c>
      <c r="AM85" s="11">
        <f t="shared" si="5"/>
        <v>1</v>
      </c>
    </row>
    <row r="86" spans="1:39" ht="12.75">
      <c r="A86" s="63"/>
      <c r="B86" s="91" t="s">
        <v>32</v>
      </c>
      <c r="C86" s="65"/>
      <c r="D86" s="90">
        <v>8</v>
      </c>
      <c r="E86" s="90">
        <v>10</v>
      </c>
      <c r="F86" s="90">
        <v>9</v>
      </c>
      <c r="G86" s="90">
        <v>9</v>
      </c>
      <c r="H86" s="90">
        <v>10</v>
      </c>
      <c r="I86" s="90">
        <v>10</v>
      </c>
      <c r="J86" s="90">
        <v>10</v>
      </c>
      <c r="K86" s="90">
        <v>10</v>
      </c>
      <c r="L86" s="90">
        <v>10</v>
      </c>
      <c r="M86" s="90">
        <v>10</v>
      </c>
      <c r="N86" s="90">
        <v>9</v>
      </c>
      <c r="O86" s="90">
        <v>10</v>
      </c>
      <c r="P86" s="90">
        <v>9</v>
      </c>
      <c r="Q86" s="88">
        <v>9</v>
      </c>
      <c r="R86" s="88">
        <v>9</v>
      </c>
      <c r="S86" s="88">
        <v>10</v>
      </c>
      <c r="T86" s="88">
        <v>9</v>
      </c>
      <c r="U86" s="88">
        <v>10</v>
      </c>
      <c r="V86" s="88">
        <v>8</v>
      </c>
      <c r="W86" s="88">
        <v>9</v>
      </c>
      <c r="X86" s="88">
        <v>10</v>
      </c>
      <c r="Y86" s="88">
        <v>0</v>
      </c>
      <c r="Z86" s="88">
        <v>9</v>
      </c>
      <c r="AA86" s="88">
        <v>10</v>
      </c>
      <c r="AB86" s="88">
        <v>6</v>
      </c>
      <c r="AC86" s="88">
        <v>9</v>
      </c>
      <c r="AD86" s="88">
        <v>9</v>
      </c>
      <c r="AE86" s="88">
        <v>10</v>
      </c>
      <c r="AF86" s="88"/>
      <c r="AH86" s="11">
        <f t="shared" si="6"/>
        <v>0</v>
      </c>
      <c r="AI86" s="11">
        <f t="shared" si="7"/>
        <v>0</v>
      </c>
      <c r="AJ86" s="11">
        <f t="shared" si="8"/>
        <v>1</v>
      </c>
      <c r="AK86" s="11">
        <f t="shared" si="9"/>
        <v>13</v>
      </c>
      <c r="AL86" s="11">
        <f t="shared" si="4"/>
        <v>13</v>
      </c>
      <c r="AM86" s="11">
        <f t="shared" si="5"/>
        <v>1</v>
      </c>
    </row>
    <row r="87" spans="1:39" ht="12.75" customHeight="1">
      <c r="A87" s="63">
        <v>32</v>
      </c>
      <c r="B87" s="91" t="s">
        <v>30</v>
      </c>
      <c r="C87" s="65" t="s">
        <v>63</v>
      </c>
      <c r="D87" s="90">
        <v>7</v>
      </c>
      <c r="E87" s="90">
        <v>10</v>
      </c>
      <c r="F87" s="90">
        <v>9</v>
      </c>
      <c r="G87" s="90">
        <v>8</v>
      </c>
      <c r="H87" s="90">
        <v>10</v>
      </c>
      <c r="I87" s="90">
        <v>10</v>
      </c>
      <c r="J87" s="90">
        <v>10</v>
      </c>
      <c r="K87" s="90">
        <v>10</v>
      </c>
      <c r="L87" s="90">
        <v>10</v>
      </c>
      <c r="M87" s="90">
        <v>10</v>
      </c>
      <c r="N87" s="90">
        <v>9</v>
      </c>
      <c r="O87" s="90">
        <v>9</v>
      </c>
      <c r="P87" s="90">
        <v>9</v>
      </c>
      <c r="Q87" s="88">
        <v>4</v>
      </c>
      <c r="R87" s="88">
        <v>9</v>
      </c>
      <c r="S87" s="88">
        <v>10</v>
      </c>
      <c r="T87" s="88">
        <v>9</v>
      </c>
      <c r="U87" s="88">
        <v>10</v>
      </c>
      <c r="V87" s="88">
        <v>8</v>
      </c>
      <c r="W87" s="88">
        <v>9</v>
      </c>
      <c r="X87" s="88">
        <v>10</v>
      </c>
      <c r="Y87" s="88">
        <v>0</v>
      </c>
      <c r="Z87" s="88">
        <v>7</v>
      </c>
      <c r="AA87" s="88">
        <v>10</v>
      </c>
      <c r="AB87" s="88">
        <v>8</v>
      </c>
      <c r="AC87" s="88">
        <v>9</v>
      </c>
      <c r="AD87" s="88">
        <v>8</v>
      </c>
      <c r="AE87" s="88">
        <v>10</v>
      </c>
      <c r="AF87" s="88"/>
      <c r="AH87" s="11">
        <f t="shared" si="6"/>
        <v>0</v>
      </c>
      <c r="AI87" s="11">
        <f t="shared" si="7"/>
        <v>1</v>
      </c>
      <c r="AJ87" s="11">
        <f t="shared" si="8"/>
        <v>0</v>
      </c>
      <c r="AK87" s="11">
        <f t="shared" si="9"/>
        <v>14</v>
      </c>
      <c r="AL87" s="11">
        <f t="shared" si="4"/>
        <v>12</v>
      </c>
      <c r="AM87" s="11">
        <f t="shared" si="5"/>
        <v>1</v>
      </c>
    </row>
    <row r="88" spans="1:39" ht="12.75">
      <c r="A88" s="63"/>
      <c r="B88" s="91" t="s">
        <v>32</v>
      </c>
      <c r="C88" s="65"/>
      <c r="D88" s="90">
        <v>8</v>
      </c>
      <c r="E88" s="90">
        <v>10</v>
      </c>
      <c r="F88" s="90">
        <v>9</v>
      </c>
      <c r="G88" s="90">
        <v>9</v>
      </c>
      <c r="H88" s="90">
        <v>10</v>
      </c>
      <c r="I88" s="90">
        <v>10</v>
      </c>
      <c r="J88" s="90">
        <v>10</v>
      </c>
      <c r="K88" s="90">
        <v>10</v>
      </c>
      <c r="L88" s="90">
        <v>10</v>
      </c>
      <c r="M88" s="90">
        <v>10</v>
      </c>
      <c r="N88" s="90">
        <v>9</v>
      </c>
      <c r="O88" s="90">
        <v>9</v>
      </c>
      <c r="P88" s="90">
        <v>9</v>
      </c>
      <c r="Q88" s="88">
        <v>10</v>
      </c>
      <c r="R88" s="88">
        <v>9</v>
      </c>
      <c r="S88" s="88">
        <v>10</v>
      </c>
      <c r="T88" s="88">
        <v>9</v>
      </c>
      <c r="U88" s="88">
        <v>10</v>
      </c>
      <c r="V88" s="88">
        <v>8</v>
      </c>
      <c r="W88" s="88">
        <v>9</v>
      </c>
      <c r="X88" s="88">
        <v>10</v>
      </c>
      <c r="Y88" s="88">
        <v>0</v>
      </c>
      <c r="Z88" s="88">
        <v>9</v>
      </c>
      <c r="AA88" s="88">
        <v>10</v>
      </c>
      <c r="AB88" s="88">
        <v>7</v>
      </c>
      <c r="AC88" s="88">
        <v>9</v>
      </c>
      <c r="AD88" s="88">
        <v>9</v>
      </c>
      <c r="AE88" s="88">
        <v>10</v>
      </c>
      <c r="AF88" s="88"/>
      <c r="AH88" s="11">
        <f t="shared" si="6"/>
        <v>0</v>
      </c>
      <c r="AI88" s="11">
        <f t="shared" si="7"/>
        <v>0</v>
      </c>
      <c r="AJ88" s="11">
        <f t="shared" si="8"/>
        <v>0</v>
      </c>
      <c r="AK88" s="11">
        <f t="shared" si="9"/>
        <v>14</v>
      </c>
      <c r="AL88" s="11">
        <f t="shared" si="4"/>
        <v>13</v>
      </c>
      <c r="AM88" s="11">
        <f t="shared" si="5"/>
        <v>1</v>
      </c>
    </row>
    <row r="89" spans="1:39" ht="27" customHeight="1">
      <c r="A89" s="8"/>
      <c r="B89" s="92" t="s">
        <v>64</v>
      </c>
      <c r="C89" s="86" t="s">
        <v>65</v>
      </c>
      <c r="D89" s="90">
        <v>10</v>
      </c>
      <c r="E89" s="90">
        <v>10</v>
      </c>
      <c r="F89" s="90">
        <v>9</v>
      </c>
      <c r="G89" s="90">
        <v>10</v>
      </c>
      <c r="H89" s="90">
        <v>10</v>
      </c>
      <c r="I89" s="90">
        <v>10</v>
      </c>
      <c r="J89" s="90">
        <v>10</v>
      </c>
      <c r="K89" s="90">
        <v>10</v>
      </c>
      <c r="L89" s="90">
        <v>10</v>
      </c>
      <c r="M89" s="90">
        <v>10</v>
      </c>
      <c r="N89" s="90">
        <v>10</v>
      </c>
      <c r="O89" s="90">
        <v>10</v>
      </c>
      <c r="P89" s="90">
        <v>8</v>
      </c>
      <c r="Q89" s="88">
        <v>8</v>
      </c>
      <c r="R89" s="88">
        <v>10</v>
      </c>
      <c r="S89" s="88">
        <v>10</v>
      </c>
      <c r="T89" s="88">
        <v>9</v>
      </c>
      <c r="U89" s="88">
        <v>8</v>
      </c>
      <c r="V89" s="88">
        <v>9</v>
      </c>
      <c r="W89" s="88">
        <v>9</v>
      </c>
      <c r="X89" s="88">
        <v>10</v>
      </c>
      <c r="Y89" s="88">
        <v>0</v>
      </c>
      <c r="Z89" s="88">
        <v>8</v>
      </c>
      <c r="AA89" s="88">
        <v>10</v>
      </c>
      <c r="AB89" s="88">
        <v>9</v>
      </c>
      <c r="AC89" s="88">
        <v>9</v>
      </c>
      <c r="AD89" s="88">
        <v>9</v>
      </c>
      <c r="AE89" s="88">
        <v>10</v>
      </c>
      <c r="AF89" s="88"/>
      <c r="AH89" s="11">
        <f aca="true" t="shared" si="10" ref="AH89:AM89">AH26+AH28+AH30+AH32+AH34+AH36+AH38+AH40+AH42+AH44+AH46+AH48+AH50+AH52+AH54+AH56+AH58+AH60+AH62+AH64+AH66+AH68+AH70+AH72+AH74+AH76+AH78+AH80+AH82+AH84+AH86+AH88</f>
        <v>0</v>
      </c>
      <c r="AI89" s="11">
        <f t="shared" si="10"/>
        <v>0</v>
      </c>
      <c r="AJ89" s="11">
        <f t="shared" si="10"/>
        <v>14</v>
      </c>
      <c r="AK89" s="11">
        <f t="shared" si="10"/>
        <v>307</v>
      </c>
      <c r="AL89" s="11">
        <f t="shared" si="10"/>
        <v>543</v>
      </c>
      <c r="AM89" s="11">
        <f t="shared" si="10"/>
        <v>32</v>
      </c>
    </row>
    <row r="90" spans="1:32" ht="26.25">
      <c r="A90" s="8"/>
      <c r="B90" s="92" t="s">
        <v>66</v>
      </c>
      <c r="C90" s="86" t="s">
        <v>67</v>
      </c>
      <c r="D90" s="90">
        <v>10</v>
      </c>
      <c r="E90" s="90">
        <v>10</v>
      </c>
      <c r="F90" s="90">
        <v>9</v>
      </c>
      <c r="G90" s="90">
        <v>10</v>
      </c>
      <c r="H90" s="90">
        <v>10</v>
      </c>
      <c r="I90" s="90">
        <v>10</v>
      </c>
      <c r="J90" s="90">
        <v>9</v>
      </c>
      <c r="K90" s="90">
        <v>10</v>
      </c>
      <c r="L90" s="90">
        <v>9</v>
      </c>
      <c r="M90" s="90">
        <v>10</v>
      </c>
      <c r="N90" s="90">
        <v>10</v>
      </c>
      <c r="O90" s="90">
        <v>10</v>
      </c>
      <c r="P90" s="90">
        <v>8</v>
      </c>
      <c r="Q90" s="88">
        <v>7</v>
      </c>
      <c r="R90" s="88">
        <v>10</v>
      </c>
      <c r="S90" s="88">
        <v>10</v>
      </c>
      <c r="T90" s="88">
        <v>9</v>
      </c>
      <c r="U90" s="88">
        <v>8</v>
      </c>
      <c r="V90" s="88">
        <v>9</v>
      </c>
      <c r="W90" s="88">
        <v>8</v>
      </c>
      <c r="X90" s="88">
        <v>10</v>
      </c>
      <c r="Y90" s="88">
        <v>0</v>
      </c>
      <c r="Z90" s="88">
        <v>8</v>
      </c>
      <c r="AA90" s="88">
        <v>10</v>
      </c>
      <c r="AB90" s="88">
        <v>8</v>
      </c>
      <c r="AC90" s="88">
        <v>8</v>
      </c>
      <c r="AD90" s="88">
        <v>8</v>
      </c>
      <c r="AE90" s="88">
        <v>10</v>
      </c>
      <c r="AF90" s="88"/>
    </row>
    <row r="91" spans="1:66" ht="26.25">
      <c r="A91" s="8"/>
      <c r="B91" s="12" t="s">
        <v>68</v>
      </c>
      <c r="C91" s="4" t="s">
        <v>69</v>
      </c>
      <c r="D91" s="8" t="s">
        <v>144</v>
      </c>
      <c r="E91" s="8"/>
      <c r="F91" s="8"/>
      <c r="G91" s="8"/>
      <c r="H91" s="8"/>
      <c r="I91" s="8"/>
      <c r="J91" s="8"/>
      <c r="K91" s="8"/>
      <c r="L91" s="8" t="s">
        <v>145</v>
      </c>
      <c r="M91" s="8"/>
      <c r="N91" s="8"/>
      <c r="O91" s="8"/>
      <c r="P91" s="8"/>
      <c r="Q91" s="6"/>
      <c r="R91" s="6"/>
      <c r="S91" s="6"/>
      <c r="T91" s="6"/>
      <c r="U91" s="6"/>
      <c r="V91" s="6"/>
      <c r="W91" s="6"/>
      <c r="X91" s="6"/>
      <c r="Y91" s="6"/>
      <c r="Z91" s="6"/>
      <c r="AA91" s="6"/>
      <c r="AB91" s="6"/>
      <c r="AC91" s="6"/>
      <c r="AD91" s="6"/>
      <c r="AE91" s="6"/>
      <c r="AF91" s="6"/>
      <c r="AS91" t="s">
        <v>146</v>
      </c>
      <c r="AT91" t="s">
        <v>147</v>
      </c>
      <c r="AY91" t="s">
        <v>148</v>
      </c>
      <c r="BD91" t="s">
        <v>149</v>
      </c>
      <c r="BN91" t="s">
        <v>150</v>
      </c>
    </row>
  </sheetData>
  <sheetProtection selectLockedCells="1" selectUnlockedCells="1"/>
  <mergeCells count="67">
    <mergeCell ref="A87:A88"/>
    <mergeCell ref="A83:A84"/>
    <mergeCell ref="A85:A86"/>
    <mergeCell ref="C83:C84"/>
    <mergeCell ref="C85:C86"/>
    <mergeCell ref="C87:C88"/>
    <mergeCell ref="A79:A80"/>
    <mergeCell ref="A81:A82"/>
    <mergeCell ref="A75:A76"/>
    <mergeCell ref="A77:A78"/>
    <mergeCell ref="C77:C78"/>
    <mergeCell ref="C79:C80"/>
    <mergeCell ref="C81:C82"/>
    <mergeCell ref="C75:C76"/>
    <mergeCell ref="A71:A72"/>
    <mergeCell ref="A73:A74"/>
    <mergeCell ref="A67:A68"/>
    <mergeCell ref="A69:A70"/>
    <mergeCell ref="C71:C72"/>
    <mergeCell ref="C73:C74"/>
    <mergeCell ref="C67:C68"/>
    <mergeCell ref="C69:C70"/>
    <mergeCell ref="A63:A64"/>
    <mergeCell ref="A65:A66"/>
    <mergeCell ref="A59:A60"/>
    <mergeCell ref="A61:A62"/>
    <mergeCell ref="C65:C66"/>
    <mergeCell ref="C59:C60"/>
    <mergeCell ref="C61:C62"/>
    <mergeCell ref="C63:C64"/>
    <mergeCell ref="A55:A56"/>
    <mergeCell ref="A57:A58"/>
    <mergeCell ref="A51:A52"/>
    <mergeCell ref="A53:A54"/>
    <mergeCell ref="C53:C54"/>
    <mergeCell ref="C55:C56"/>
    <mergeCell ref="C57:C58"/>
    <mergeCell ref="C51:C52"/>
    <mergeCell ref="A47:A48"/>
    <mergeCell ref="A49:A50"/>
    <mergeCell ref="A43:A44"/>
    <mergeCell ref="A45:A46"/>
    <mergeCell ref="C47:C48"/>
    <mergeCell ref="C49:C50"/>
    <mergeCell ref="C43:C44"/>
    <mergeCell ref="C45:C46"/>
    <mergeCell ref="A39:A40"/>
    <mergeCell ref="A41:A42"/>
    <mergeCell ref="A35:A36"/>
    <mergeCell ref="A37:A38"/>
    <mergeCell ref="C41:C42"/>
    <mergeCell ref="C35:C36"/>
    <mergeCell ref="C37:C38"/>
    <mergeCell ref="C39:C40"/>
    <mergeCell ref="A33:A34"/>
    <mergeCell ref="A27:A28"/>
    <mergeCell ref="A29:A30"/>
    <mergeCell ref="C29:C30"/>
    <mergeCell ref="C31:C32"/>
    <mergeCell ref="C33:C34"/>
    <mergeCell ref="C27:C28"/>
    <mergeCell ref="A25:A26"/>
    <mergeCell ref="A31:A32"/>
    <mergeCell ref="C4:AF4"/>
    <mergeCell ref="C16:AF16"/>
    <mergeCell ref="C24:AF24"/>
    <mergeCell ref="C25:C26"/>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B2:J7"/>
  <sheetViews>
    <sheetView tabSelected="1" zoomScale="80" zoomScaleNormal="8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22.5" customHeight="1">
      <c r="B2" s="74" t="str">
        <f>'c) Per quali motivi avete iscri'!B2</f>
        <v>ANNO 2017 Questionari n° 28</v>
      </c>
      <c r="C2" s="74"/>
      <c r="D2" s="74"/>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B2:J8"/>
  <sheetViews>
    <sheetView zoomScale="80" zoomScaleNormal="8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2" spans="2:4" ht="14.25" customHeight="1">
      <c r="B2" s="74" t="str">
        <f>'a) SEZIONE DI APPARTENENZA b) C'!B2</f>
        <v>ANNO 2017 Questionari n° 28</v>
      </c>
      <c r="C2" s="74"/>
      <c r="D2" s="74"/>
    </row>
    <row r="3" ht="12.75">
      <c r="C3" s="38"/>
    </row>
    <row r="5" ht="15">
      <c r="F5" s="50" t="s">
        <v>105</v>
      </c>
    </row>
    <row r="6" ht="9.75" customHeight="1"/>
    <row r="7" ht="9" customHeight="1"/>
    <row r="8" spans="9:10" ht="12.75">
      <c r="I8" s="49" t="s">
        <v>106</v>
      </c>
      <c r="J8" s="49">
        <v>2013</v>
      </c>
    </row>
    <row r="39" ht="10.5" customHeight="1"/>
    <row r="40"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4" t="str">
        <f>'INFORMAZIONI PREVENTIVE X ISCRI'!B2</f>
        <v>ANNO 2017 Questionari n° 28</v>
      </c>
      <c r="C2" s="74"/>
      <c r="D2" s="74"/>
      <c r="I2" s="75" t="s">
        <v>109</v>
      </c>
      <c r="J2" s="75"/>
      <c r="K2" s="75"/>
      <c r="L2" s="51">
        <f>calcoli!I28</f>
        <v>1</v>
      </c>
    </row>
    <row r="3" spans="9:12" ht="15.75">
      <c r="I3" s="75" t="s">
        <v>110</v>
      </c>
      <c r="J3" s="75"/>
      <c r="K3" s="75"/>
      <c r="L3" s="51">
        <f>calcoli!I29</f>
        <v>1</v>
      </c>
    </row>
    <row r="4" spans="6:7" ht="12.75" customHeight="1">
      <c r="F4" s="73" t="s">
        <v>111</v>
      </c>
      <c r="G4" s="73"/>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4" t="str">
        <f>'ITEM- 1'!B2</f>
        <v>ANNO 2017 Questionari n° 28</v>
      </c>
      <c r="C2" s="74"/>
      <c r="D2" s="74"/>
      <c r="I2" s="75" t="s">
        <v>109</v>
      </c>
      <c r="J2" s="75"/>
      <c r="K2" s="75"/>
      <c r="L2" s="51">
        <f>calcoli!I30</f>
        <v>1</v>
      </c>
    </row>
    <row r="3" spans="9:12" ht="15.75">
      <c r="I3" s="75" t="s">
        <v>110</v>
      </c>
      <c r="J3" s="75"/>
      <c r="K3" s="75"/>
      <c r="L3" s="52">
        <f>calcoli!I31</f>
        <v>1</v>
      </c>
    </row>
    <row r="4" spans="6:12" ht="12.75" customHeight="1">
      <c r="F4" s="73" t="s">
        <v>112</v>
      </c>
      <c r="G4" s="73"/>
      <c r="I4" s="53"/>
      <c r="L4" s="54"/>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 '!B2</f>
        <v>ANNO 2017 Questionari n° 28</v>
      </c>
      <c r="C2" s="76"/>
      <c r="D2" s="76"/>
      <c r="I2" s="75" t="s">
        <v>109</v>
      </c>
      <c r="J2" s="75"/>
      <c r="K2" s="75"/>
      <c r="L2" s="51">
        <f>calcoli!I32</f>
        <v>1</v>
      </c>
    </row>
    <row r="3" spans="9:12" ht="15.75">
      <c r="I3" s="75" t="s">
        <v>110</v>
      </c>
      <c r="J3" s="75"/>
      <c r="K3" s="75"/>
      <c r="L3" s="51">
        <f>calcoli!I33</f>
        <v>1</v>
      </c>
    </row>
    <row r="4" ht="15">
      <c r="F4" s="55" t="s">
        <v>113</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- 3'!B2</f>
        <v>ANNO 2017 Questionari n° 28</v>
      </c>
      <c r="C2" s="76"/>
      <c r="D2" s="76"/>
      <c r="I2" s="75" t="s">
        <v>109</v>
      </c>
      <c r="J2" s="75"/>
      <c r="K2" s="75"/>
      <c r="L2" s="51">
        <f>calcoli!I34</f>
        <v>1</v>
      </c>
    </row>
    <row r="3" spans="9:12" ht="15.75">
      <c r="I3" s="75" t="s">
        <v>110</v>
      </c>
      <c r="J3" s="75"/>
      <c r="K3" s="75"/>
      <c r="L3" s="56">
        <f>calcoli!I35</f>
        <v>1</v>
      </c>
    </row>
    <row r="4" ht="15">
      <c r="F4" s="55" t="s">
        <v>114</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- 4'!B2</f>
        <v>ANNO 2017 Questionari n° 28</v>
      </c>
      <c r="C2" s="76"/>
      <c r="D2" s="76"/>
      <c r="I2" s="75" t="s">
        <v>109</v>
      </c>
      <c r="J2" s="75"/>
      <c r="K2" s="75"/>
      <c r="L2" s="51">
        <f>calcoli!I36</f>
        <v>1</v>
      </c>
    </row>
    <row r="3" spans="9:12" ht="15.75">
      <c r="I3" s="75" t="s">
        <v>110</v>
      </c>
      <c r="J3" s="75"/>
      <c r="K3" s="75"/>
      <c r="L3" s="51">
        <f>calcoli!I37</f>
        <v>1</v>
      </c>
    </row>
    <row r="4" ht="15">
      <c r="F4" s="55" t="s">
        <v>115</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N17" sqref="N17"/>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- 5'!B2</f>
        <v>ANNO 2017 Questionari n° 28</v>
      </c>
      <c r="C2" s="76"/>
      <c r="D2" s="76"/>
      <c r="I2" s="75" t="s">
        <v>109</v>
      </c>
      <c r="J2" s="75"/>
      <c r="K2" s="75"/>
      <c r="L2" s="51">
        <f>calcoli!I38</f>
        <v>1</v>
      </c>
    </row>
    <row r="3" spans="9:12" ht="15.75">
      <c r="I3" s="75" t="s">
        <v>110</v>
      </c>
      <c r="J3" s="75"/>
      <c r="K3" s="75"/>
      <c r="L3" s="56">
        <f>calcoli!I39</f>
        <v>1</v>
      </c>
    </row>
    <row r="4" ht="15">
      <c r="F4" s="55" t="s">
        <v>116</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- 6'!B2</f>
        <v>ANNO 2017 Questionari n° 28</v>
      </c>
      <c r="C2" s="76"/>
      <c r="D2" s="76"/>
      <c r="I2" s="75" t="s">
        <v>109</v>
      </c>
      <c r="J2" s="75"/>
      <c r="K2" s="75"/>
      <c r="L2" s="51">
        <f>calcoli!I40</f>
        <v>1</v>
      </c>
    </row>
    <row r="3" spans="9:12" ht="15.75">
      <c r="I3" s="75" t="s">
        <v>110</v>
      </c>
      <c r="J3" s="75"/>
      <c r="K3" s="75"/>
      <c r="L3" s="51">
        <f>calcoli!I41</f>
        <v>1</v>
      </c>
    </row>
    <row r="4" ht="15">
      <c r="F4" s="55" t="s">
        <v>117</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- 7'!B2</f>
        <v>ANNO 2017 Questionari n° 28</v>
      </c>
      <c r="C2" s="76"/>
      <c r="D2" s="76"/>
      <c r="I2" s="75" t="s">
        <v>109</v>
      </c>
      <c r="J2" s="75"/>
      <c r="K2" s="75"/>
      <c r="L2" s="51">
        <f>calcoli!I42</f>
        <v>1</v>
      </c>
    </row>
    <row r="3" spans="6:12" ht="15.75">
      <c r="F3" s="38"/>
      <c r="I3" s="75" t="s">
        <v>110</v>
      </c>
      <c r="J3" s="75"/>
      <c r="K3" s="75"/>
      <c r="L3" s="56">
        <f>calcoli!I43</f>
        <v>1</v>
      </c>
    </row>
    <row r="4" ht="15">
      <c r="F4" s="55" t="s">
        <v>118</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A100"/>
  <sheetViews>
    <sheetView zoomScale="55" zoomScaleNormal="55" zoomScalePageLayoutView="0" workbookViewId="0" topLeftCell="A1">
      <selection activeCell="F28" sqref="F28"/>
    </sheetView>
  </sheetViews>
  <sheetFormatPr defaultColWidth="9.140625" defaultRowHeight="12.75"/>
  <cols>
    <col min="1" max="1" width="6.140625" style="0" customWidth="1"/>
    <col min="2" max="2" width="11.7109375" style="0" customWidth="1"/>
    <col min="3" max="3" width="53.421875" style="0" customWidth="1"/>
    <col min="4" max="4" width="13.140625" style="0" customWidth="1"/>
    <col min="5" max="5" width="16.57421875" style="0" customWidth="1"/>
    <col min="6" max="6" width="15.7109375" style="0" customWidth="1"/>
    <col min="7" max="7" width="14.7109375" style="0" customWidth="1"/>
    <col min="8" max="8" width="14.421875" style="0" customWidth="1"/>
    <col min="9" max="9" width="19.57421875" style="0" customWidth="1"/>
    <col min="10" max="10" width="23.140625" style="0" customWidth="1"/>
    <col min="11" max="11" width="13.421875" style="0" customWidth="1"/>
    <col min="12" max="12" width="10.7109375" style="0" customWidth="1"/>
    <col min="13" max="13" width="18.7109375" style="0" customWidth="1"/>
    <col min="14" max="14" width="13.57421875" style="0" customWidth="1"/>
    <col min="15" max="15" width="19.57421875" style="0" customWidth="1"/>
    <col min="16" max="16" width="16.7109375" style="0" customWidth="1"/>
    <col min="17" max="17" width="18.57421875" style="0" customWidth="1"/>
    <col min="18" max="18" width="11.57421875" style="0" customWidth="1"/>
  </cols>
  <sheetData>
    <row r="1" spans="3:17" ht="17.25" customHeight="1">
      <c r="C1" s="13" t="s">
        <v>70</v>
      </c>
      <c r="D1" s="14">
        <v>28</v>
      </c>
      <c r="I1" s="14"/>
      <c r="L1" s="14"/>
      <c r="M1" s="14"/>
      <c r="N1" s="15"/>
      <c r="O1" s="15"/>
      <c r="P1" s="16"/>
      <c r="Q1" s="14"/>
    </row>
    <row r="2" spans="3:17" ht="17.25" customHeight="1">
      <c r="C2" s="17"/>
      <c r="D2" s="67"/>
      <c r="E2" s="67"/>
      <c r="F2" s="67"/>
      <c r="G2" s="67"/>
      <c r="H2" s="67"/>
      <c r="I2" s="67" t="e">
        <f>NA()</f>
        <v>#N/A</v>
      </c>
      <c r="J2" s="67"/>
      <c r="K2" s="67"/>
      <c r="L2" s="67"/>
      <c r="M2" s="67"/>
      <c r="N2" s="67"/>
      <c r="O2" s="67"/>
      <c r="P2" s="67"/>
      <c r="Q2" s="67"/>
    </row>
    <row r="3" spans="2:17" ht="26.25">
      <c r="B3" s="2" t="s">
        <v>2</v>
      </c>
      <c r="C3" s="1" t="s">
        <v>71</v>
      </c>
      <c r="D3" s="10" t="s">
        <v>72</v>
      </c>
      <c r="E3" s="10" t="s">
        <v>73</v>
      </c>
      <c r="F3" s="10" t="s">
        <v>74</v>
      </c>
      <c r="G3" s="3"/>
      <c r="H3" s="19" t="s">
        <v>75</v>
      </c>
      <c r="I3" s="10" t="s">
        <v>76</v>
      </c>
      <c r="J3" s="14"/>
      <c r="K3" s="3"/>
      <c r="L3" s="3"/>
      <c r="M3" s="3"/>
      <c r="N3" s="3"/>
      <c r="O3" s="3"/>
      <c r="P3" s="14"/>
      <c r="Q3" s="14"/>
    </row>
    <row r="4" spans="2:17" ht="19.5" customHeight="1">
      <c r="B4" s="2"/>
      <c r="C4" s="1"/>
      <c r="D4" s="14">
        <f>COUNTIF(questionari!D2:AF2,1)</f>
        <v>8</v>
      </c>
      <c r="E4" s="14">
        <f>COUNTIF(questionari!D2:AF2,2)</f>
        <v>12</v>
      </c>
      <c r="F4" s="14">
        <f>COUNTIF(questionari!D2:AF2,3)</f>
        <v>8</v>
      </c>
      <c r="G4" s="14"/>
      <c r="H4" s="14">
        <f>questionari!AF1</f>
        <v>0</v>
      </c>
      <c r="I4" s="14">
        <f>COUNTIF(questionari!D2:AF2,0)</f>
        <v>0</v>
      </c>
      <c r="J4" s="14"/>
      <c r="K4" s="20"/>
      <c r="L4" s="20"/>
      <c r="M4" s="20"/>
      <c r="N4" s="20"/>
      <c r="O4" s="20"/>
      <c r="P4" s="21"/>
      <c r="Q4" s="21"/>
    </row>
    <row r="5" spans="2:17" ht="18">
      <c r="B5" s="2" t="s">
        <v>4</v>
      </c>
      <c r="C5" s="4" t="s">
        <v>77</v>
      </c>
      <c r="D5" s="10" t="s">
        <v>78</v>
      </c>
      <c r="E5" s="10" t="s">
        <v>79</v>
      </c>
      <c r="F5" s="10" t="s">
        <v>80</v>
      </c>
      <c r="G5" s="14"/>
      <c r="H5" s="14"/>
      <c r="I5" s="14"/>
      <c r="J5" s="14"/>
      <c r="K5" s="20"/>
      <c r="L5" s="20"/>
      <c r="M5" s="20"/>
      <c r="N5" s="20"/>
      <c r="O5" s="20"/>
      <c r="P5" s="21"/>
      <c r="Q5" s="21"/>
    </row>
    <row r="6" spans="2:17" ht="19.5" customHeight="1">
      <c r="B6" s="2"/>
      <c r="C6" s="4"/>
      <c r="D6" s="14">
        <f>COUNTIF(questionari!D3:AF3,1)</f>
        <v>1</v>
      </c>
      <c r="E6" s="14">
        <f>COUNTIF(questionari!D3:AF3,2)</f>
        <v>16</v>
      </c>
      <c r="F6" s="14">
        <f>COUNTIF(questionari!D3:AF3,3)</f>
        <v>11</v>
      </c>
      <c r="G6" s="14"/>
      <c r="H6" s="14"/>
      <c r="I6" s="14">
        <f>COUNTIF(questionari!D3:AF3,0)</f>
        <v>0</v>
      </c>
      <c r="J6" s="14"/>
      <c r="K6" s="20"/>
      <c r="L6" s="20"/>
      <c r="M6" s="20"/>
      <c r="N6" s="20"/>
      <c r="O6" s="20"/>
      <c r="P6" s="21"/>
      <c r="Q6" s="21"/>
    </row>
    <row r="7" spans="2:16" ht="29.25" customHeight="1">
      <c r="B7" s="2" t="s">
        <v>6</v>
      </c>
      <c r="C7" s="5" t="s">
        <v>81</v>
      </c>
      <c r="D7" s="10" t="s">
        <v>82</v>
      </c>
      <c r="E7" s="10" t="s">
        <v>83</v>
      </c>
      <c r="F7" s="22"/>
      <c r="G7" s="8"/>
      <c r="H7" s="8"/>
      <c r="I7" s="10" t="s">
        <v>76</v>
      </c>
      <c r="J7" s="8"/>
      <c r="K7" s="8"/>
      <c r="L7" s="8"/>
      <c r="M7" s="8"/>
      <c r="N7" s="8"/>
      <c r="P7" s="23"/>
    </row>
    <row r="8" spans="2:17" ht="13.5" customHeight="1">
      <c r="B8" s="24">
        <v>1</v>
      </c>
      <c r="C8" s="7" t="s">
        <v>8</v>
      </c>
      <c r="D8" s="14">
        <f>COUNTIF(questionari!D5:AF5,1)</f>
        <v>7</v>
      </c>
      <c r="E8" s="14">
        <f>COUNTIF(questionari!D5:AF5,2)</f>
        <v>8</v>
      </c>
      <c r="F8" s="25"/>
      <c r="G8" s="14"/>
      <c r="H8" s="14"/>
      <c r="I8" s="14">
        <f>COUNTIF(questionari!D5:AF5,0)</f>
        <v>13</v>
      </c>
      <c r="J8" s="14"/>
      <c r="K8" s="20"/>
      <c r="L8" s="20"/>
      <c r="M8" s="20"/>
      <c r="N8" s="20"/>
      <c r="O8" s="20"/>
      <c r="P8" s="21"/>
      <c r="Q8" s="21"/>
    </row>
    <row r="9" spans="2:17" ht="13.5" customHeight="1">
      <c r="B9" s="24">
        <v>2</v>
      </c>
      <c r="C9" s="7" t="s">
        <v>9</v>
      </c>
      <c r="D9" s="14">
        <f>COUNTIF(questionari!D6:AF6,1)</f>
        <v>19</v>
      </c>
      <c r="E9" s="14">
        <f>COUNTIF(questionari!D6:AF6,2)</f>
        <v>2</v>
      </c>
      <c r="F9" s="25"/>
      <c r="G9" s="14"/>
      <c r="H9" s="14"/>
      <c r="I9" s="14">
        <f>COUNTIF(questionari!D6:AF6,0)</f>
        <v>7</v>
      </c>
      <c r="J9" s="9"/>
      <c r="K9" s="9"/>
      <c r="L9" s="9"/>
      <c r="M9" s="9"/>
      <c r="N9" s="9"/>
      <c r="O9" s="9"/>
      <c r="P9" s="9"/>
      <c r="Q9" s="9"/>
    </row>
    <row r="10" spans="2:17" ht="13.5" customHeight="1">
      <c r="B10" s="24">
        <v>3</v>
      </c>
      <c r="C10" s="7" t="s">
        <v>10</v>
      </c>
      <c r="D10" s="14">
        <f>COUNTIF(questionari!D7:AF7,1)</f>
        <v>20</v>
      </c>
      <c r="E10" s="14">
        <f>COUNTIF(questionari!D7:AF7,2)</f>
        <v>1</v>
      </c>
      <c r="F10" s="26"/>
      <c r="G10" s="9"/>
      <c r="H10" s="9"/>
      <c r="I10" s="14">
        <f>COUNTIF(questionari!D7:AF7,0)</f>
        <v>7</v>
      </c>
      <c r="J10" s="9"/>
      <c r="K10" s="9"/>
      <c r="L10" s="9"/>
      <c r="M10" s="9"/>
      <c r="N10" s="9"/>
      <c r="O10" s="9"/>
      <c r="P10" s="9"/>
      <c r="Q10" s="9"/>
    </row>
    <row r="11" spans="2:17" ht="13.5" customHeight="1">
      <c r="B11" s="24">
        <v>4</v>
      </c>
      <c r="C11" s="7" t="s">
        <v>11</v>
      </c>
      <c r="D11" s="14">
        <f>COUNTIF(questionari!D8:AF8,1)</f>
        <v>9</v>
      </c>
      <c r="E11" s="14">
        <f>COUNTIF(questionari!D8:AF8,2)</f>
        <v>7</v>
      </c>
      <c r="F11" s="26"/>
      <c r="G11" s="9"/>
      <c r="H11" s="9"/>
      <c r="I11" s="14">
        <f>COUNTIF(questionari!D8:AF8,0)</f>
        <v>12</v>
      </c>
      <c r="J11" s="9"/>
      <c r="K11" s="9"/>
      <c r="L11" s="9"/>
      <c r="M11" s="9"/>
      <c r="N11" s="9"/>
      <c r="O11" s="9"/>
      <c r="P11" s="9"/>
      <c r="Q11" s="9"/>
    </row>
    <row r="12" spans="2:17" ht="13.5" customHeight="1">
      <c r="B12" s="24">
        <v>5</v>
      </c>
      <c r="C12" s="7" t="s">
        <v>12</v>
      </c>
      <c r="D12" s="14">
        <f>COUNTIF(questionari!D9:AF9,1)</f>
        <v>22</v>
      </c>
      <c r="E12" s="14">
        <f>COUNTIF(questionari!D9:AF9,2)</f>
        <v>0</v>
      </c>
      <c r="F12" s="25"/>
      <c r="G12" s="14"/>
      <c r="H12" s="14"/>
      <c r="I12" s="14">
        <f>COUNTIF(questionari!D9:AF9,0)</f>
        <v>6</v>
      </c>
      <c r="J12" s="14"/>
      <c r="K12" s="20"/>
      <c r="L12" s="20"/>
      <c r="M12" s="20"/>
      <c r="N12" s="20"/>
      <c r="O12" s="20"/>
      <c r="P12" s="21"/>
      <c r="Q12" s="21"/>
    </row>
    <row r="13" spans="2:17" ht="13.5" customHeight="1">
      <c r="B13" s="24">
        <v>6</v>
      </c>
      <c r="C13" s="7" t="s">
        <v>13</v>
      </c>
      <c r="D13" s="14">
        <f>COUNTIF(questionari!D10:AF10,1)</f>
        <v>0</v>
      </c>
      <c r="E13" s="14">
        <f>COUNTIF(questionari!D10:AF10,2)</f>
        <v>14</v>
      </c>
      <c r="F13" s="25"/>
      <c r="G13" s="14"/>
      <c r="H13" s="14"/>
      <c r="I13" s="14">
        <f>COUNTIF(questionari!D10:AF10,0)</f>
        <v>14</v>
      </c>
      <c r="J13" s="14"/>
      <c r="K13" s="20"/>
      <c r="L13" s="20"/>
      <c r="M13" s="20"/>
      <c r="N13" s="20"/>
      <c r="O13" s="20"/>
      <c r="P13" s="21"/>
      <c r="Q13" s="21"/>
    </row>
    <row r="14" spans="2:17" ht="13.5" customHeight="1">
      <c r="B14" s="24">
        <v>7</v>
      </c>
      <c r="C14" s="7" t="s">
        <v>14</v>
      </c>
      <c r="D14" s="14">
        <f>COUNTIF(questionari!D11:AF11,1)</f>
        <v>6</v>
      </c>
      <c r="E14" s="14">
        <f>COUNTIF(questionari!D11:AF11,2)</f>
        <v>11</v>
      </c>
      <c r="F14" s="25"/>
      <c r="G14" s="14"/>
      <c r="H14" s="14"/>
      <c r="I14" s="14">
        <f>COUNTIF(questionari!D11:AF11,0)</f>
        <v>11</v>
      </c>
      <c r="J14" s="14"/>
      <c r="K14" s="20"/>
      <c r="L14" s="20"/>
      <c r="M14" s="20"/>
      <c r="N14" s="20"/>
      <c r="O14" s="20"/>
      <c r="P14" s="21"/>
      <c r="Q14" s="21"/>
    </row>
    <row r="15" spans="2:17" ht="13.5" customHeight="1">
      <c r="B15" s="24">
        <v>8</v>
      </c>
      <c r="C15" s="7" t="s">
        <v>15</v>
      </c>
      <c r="D15" s="14">
        <f>COUNTIF(questionari!D12:AF12,1)</f>
        <v>23</v>
      </c>
      <c r="E15" s="14">
        <f>COUNTIF(questionari!D12:AF12,2)</f>
        <v>0</v>
      </c>
      <c r="F15" s="25"/>
      <c r="G15" s="14"/>
      <c r="H15" s="14"/>
      <c r="I15" s="14">
        <f>COUNTIF(questionari!D12:AF12,0)</f>
        <v>5</v>
      </c>
      <c r="J15" s="14"/>
      <c r="K15" s="20"/>
      <c r="L15" s="20"/>
      <c r="M15" s="20"/>
      <c r="N15" s="20"/>
      <c r="O15" s="20"/>
      <c r="P15" s="21"/>
      <c r="Q15" s="21"/>
    </row>
    <row r="16" spans="2:27" ht="13.5" customHeight="1">
      <c r="B16" s="24">
        <v>9</v>
      </c>
      <c r="C16" s="7" t="s">
        <v>84</v>
      </c>
      <c r="D16" s="14">
        <f>COUNTIF(questionari!D13:AF13,1)</f>
        <v>10</v>
      </c>
      <c r="E16" s="14">
        <f>COUNTIF(questionari!D13:AF13,2)</f>
        <v>8</v>
      </c>
      <c r="F16" s="25"/>
      <c r="G16" s="14" t="s">
        <v>82</v>
      </c>
      <c r="H16" s="14" t="s">
        <v>83</v>
      </c>
      <c r="I16" s="14">
        <f>COUNTIF(questionari!D13:AF13,0)</f>
        <v>10</v>
      </c>
      <c r="J16" s="14" t="s">
        <v>85</v>
      </c>
      <c r="K16" s="20"/>
      <c r="L16" s="20"/>
      <c r="M16" s="20"/>
      <c r="N16" s="20"/>
      <c r="O16" s="20"/>
      <c r="P16" s="21"/>
      <c r="Q16" s="21"/>
      <c r="S16" s="27"/>
      <c r="T16" s="27"/>
      <c r="U16" s="27"/>
      <c r="V16" s="27"/>
      <c r="W16" s="27"/>
      <c r="X16" s="27"/>
      <c r="Y16" s="27"/>
      <c r="Z16" s="27"/>
      <c r="AA16" s="27"/>
    </row>
    <row r="17" spans="2:17" ht="27.75" customHeight="1">
      <c r="B17" s="28" t="s">
        <v>17</v>
      </c>
      <c r="C17" s="7"/>
      <c r="D17" s="14"/>
      <c r="E17" s="14"/>
      <c r="F17" s="25"/>
      <c r="G17" s="14">
        <f>SUM(D8:D16)</f>
        <v>116</v>
      </c>
      <c r="H17" s="14">
        <f>SUM(E8:E16)</f>
        <v>51</v>
      </c>
      <c r="I17" s="14"/>
      <c r="J17" s="14">
        <f>SUM(I8:I16)</f>
        <v>85</v>
      </c>
      <c r="K17" s="20"/>
      <c r="L17" s="20"/>
      <c r="M17" s="20"/>
      <c r="N17" s="20"/>
      <c r="O17" s="20"/>
      <c r="P17" s="21"/>
      <c r="Q17" s="21"/>
    </row>
    <row r="18" spans="2:17" ht="29.25" customHeight="1">
      <c r="B18" s="2" t="s">
        <v>18</v>
      </c>
      <c r="C18" s="7" t="s">
        <v>86</v>
      </c>
      <c r="D18" s="10" t="s">
        <v>82</v>
      </c>
      <c r="E18" s="10" t="s">
        <v>83</v>
      </c>
      <c r="F18" s="25"/>
      <c r="G18" s="14"/>
      <c r="H18" s="14"/>
      <c r="I18" s="10" t="s">
        <v>76</v>
      </c>
      <c r="J18" s="14"/>
      <c r="K18" s="20"/>
      <c r="L18" s="20"/>
      <c r="M18" s="20"/>
      <c r="N18" s="20"/>
      <c r="O18" s="20"/>
      <c r="P18" s="21"/>
      <c r="Q18" s="21"/>
    </row>
    <row r="19" spans="3:17" ht="13.5" customHeight="1">
      <c r="C19" s="7"/>
      <c r="D19" s="14">
        <f>COUNTIF(questionari!D15:AF15,1)</f>
        <v>17</v>
      </c>
      <c r="E19" s="14">
        <f>COUNTIF(questionari!D15:AF15,2)</f>
        <v>9</v>
      </c>
      <c r="F19" s="25"/>
      <c r="G19" s="14"/>
      <c r="H19" s="14"/>
      <c r="I19" s="14">
        <f>COUNTIF(questionari!D15:AF15,0)</f>
        <v>2</v>
      </c>
      <c r="J19" s="14"/>
      <c r="K19" s="20"/>
      <c r="L19" s="20"/>
      <c r="M19" s="20"/>
      <c r="N19" s="20"/>
      <c r="O19" s="20"/>
      <c r="P19" s="21"/>
      <c r="Q19" s="21"/>
    </row>
    <row r="20" spans="3:17" ht="29.25" customHeight="1">
      <c r="C20" s="5" t="s">
        <v>87</v>
      </c>
      <c r="D20" s="10" t="s">
        <v>82</v>
      </c>
      <c r="E20" s="10" t="s">
        <v>83</v>
      </c>
      <c r="F20" s="25"/>
      <c r="G20" s="14" t="s">
        <v>88</v>
      </c>
      <c r="H20" s="14" t="s">
        <v>89</v>
      </c>
      <c r="I20" s="14"/>
      <c r="J20" s="14"/>
      <c r="K20" s="20"/>
      <c r="L20" s="20"/>
      <c r="M20" s="20"/>
      <c r="N20" s="20"/>
      <c r="O20" s="20"/>
      <c r="P20" s="21"/>
      <c r="Q20" s="21"/>
    </row>
    <row r="21" spans="2:17" ht="13.5" customHeight="1">
      <c r="B21" s="24">
        <v>1</v>
      </c>
      <c r="C21" s="7" t="s">
        <v>22</v>
      </c>
      <c r="D21" s="14">
        <f>COUNTIF(questionari!D17:AF17,1)</f>
        <v>8</v>
      </c>
      <c r="E21" s="14">
        <f>COUNTIF(questionari!D17:AF17,2)</f>
        <v>8</v>
      </c>
      <c r="F21" s="25"/>
      <c r="G21" s="14">
        <f>SUM(D21:D26)</f>
        <v>61</v>
      </c>
      <c r="H21" s="14">
        <f>SUM(E21:E26)</f>
        <v>45</v>
      </c>
      <c r="I21" s="14">
        <f>COUNTIF(questionari!D17:AF17,0)</f>
        <v>12</v>
      </c>
      <c r="J21" s="14"/>
      <c r="K21" s="20"/>
      <c r="L21" s="20"/>
      <c r="M21" s="20"/>
      <c r="N21" s="20"/>
      <c r="O21" s="20"/>
      <c r="P21" s="21"/>
      <c r="Q21" s="21"/>
    </row>
    <row r="22" spans="2:17" ht="13.5" customHeight="1">
      <c r="B22" s="24">
        <v>2</v>
      </c>
      <c r="C22" s="7" t="s">
        <v>23</v>
      </c>
      <c r="D22" s="14">
        <f>COUNTIF(questionari!D18:AF18,1)</f>
        <v>11</v>
      </c>
      <c r="E22" s="14">
        <f>COUNTIF(questionari!D18:AF18,2)</f>
        <v>8</v>
      </c>
      <c r="F22" s="25"/>
      <c r="G22" s="14"/>
      <c r="H22" s="14"/>
      <c r="I22" s="14">
        <f>COUNTIF(questionari!D18:AF18,0)</f>
        <v>9</v>
      </c>
      <c r="J22" s="14"/>
      <c r="K22" s="20"/>
      <c r="L22" s="20"/>
      <c r="M22" s="20"/>
      <c r="N22" s="20"/>
      <c r="O22" s="20"/>
      <c r="P22" s="21"/>
      <c r="Q22" s="21"/>
    </row>
    <row r="23" spans="2:17" ht="13.5" customHeight="1">
      <c r="B23" s="24">
        <v>3</v>
      </c>
      <c r="C23" s="7" t="s">
        <v>24</v>
      </c>
      <c r="D23" s="14">
        <f>COUNTIF(questionari!D19:AF19,1)</f>
        <v>8</v>
      </c>
      <c r="E23" s="14">
        <f>COUNTIF(questionari!D19:AF19,2)</f>
        <v>7</v>
      </c>
      <c r="F23" s="25"/>
      <c r="G23" s="14"/>
      <c r="H23" s="14"/>
      <c r="I23" s="14">
        <f>COUNTIF(questionari!D19:AF19,0)</f>
        <v>13</v>
      </c>
      <c r="J23" s="14"/>
      <c r="K23" s="20"/>
      <c r="L23" s="20"/>
      <c r="M23" s="20"/>
      <c r="N23" s="20"/>
      <c r="O23" s="20"/>
      <c r="P23" s="21"/>
      <c r="Q23" s="21"/>
    </row>
    <row r="24" spans="2:17" ht="13.5" customHeight="1">
      <c r="B24" s="24">
        <v>4</v>
      </c>
      <c r="C24" s="7" t="s">
        <v>25</v>
      </c>
      <c r="D24" s="14">
        <f>COUNTIF(questionari!D20:AF20,1)</f>
        <v>9</v>
      </c>
      <c r="E24" s="14">
        <f>COUNTIF(questionari!D20:AF20,2)</f>
        <v>9</v>
      </c>
      <c r="F24" s="25"/>
      <c r="G24" s="14"/>
      <c r="H24" s="14"/>
      <c r="I24" s="14">
        <f>COUNTIF(questionari!D20:AF20,0)</f>
        <v>10</v>
      </c>
      <c r="J24" s="14"/>
      <c r="K24" s="20"/>
      <c r="L24" s="20"/>
      <c r="M24" s="20"/>
      <c r="N24" s="20"/>
      <c r="O24" s="20"/>
      <c r="P24" s="21"/>
      <c r="Q24" s="21"/>
    </row>
    <row r="25" spans="2:17" ht="13.5" customHeight="1">
      <c r="B25" s="24">
        <v>5</v>
      </c>
      <c r="C25" s="7" t="s">
        <v>26</v>
      </c>
      <c r="D25" s="14">
        <f>COUNTIF(questionari!D21:AF21,1)</f>
        <v>12</v>
      </c>
      <c r="E25" s="14">
        <f>COUNTIF(questionari!D21:AF21,2)</f>
        <v>6</v>
      </c>
      <c r="F25" s="25"/>
      <c r="G25" s="14"/>
      <c r="H25" s="14"/>
      <c r="I25" s="14">
        <f>COUNTIF(questionari!D21:AF21,0)</f>
        <v>10</v>
      </c>
      <c r="J25" s="14"/>
      <c r="K25" s="20"/>
      <c r="L25" s="20"/>
      <c r="M25" s="20"/>
      <c r="N25" s="20"/>
      <c r="O25" s="20"/>
      <c r="P25" s="21"/>
      <c r="Q25" s="21"/>
    </row>
    <row r="26" spans="2:17" ht="13.5" customHeight="1">
      <c r="B26" s="24">
        <v>6</v>
      </c>
      <c r="C26" s="7" t="s">
        <v>27</v>
      </c>
      <c r="D26" s="14">
        <f>COUNTIF(questionari!D22:AF22,1)</f>
        <v>13</v>
      </c>
      <c r="E26" s="14">
        <f>COUNTIF(questionari!D22:AF22,2)</f>
        <v>7</v>
      </c>
      <c r="F26" s="25"/>
      <c r="G26" s="14"/>
      <c r="H26" s="14"/>
      <c r="I26" s="14">
        <f>COUNTIF(questionari!D22:AF22,0)</f>
        <v>8</v>
      </c>
      <c r="J26" s="14"/>
      <c r="K26" s="20"/>
      <c r="L26" s="20"/>
      <c r="M26" s="20"/>
      <c r="N26" s="20"/>
      <c r="O26" s="20"/>
      <c r="P26" s="21"/>
      <c r="Q26" s="21"/>
    </row>
    <row r="27" spans="2:16" ht="41.25" customHeight="1">
      <c r="B27" s="2" t="s">
        <v>28</v>
      </c>
      <c r="C27" s="5" t="s">
        <v>90</v>
      </c>
      <c r="D27" s="19" t="s">
        <v>91</v>
      </c>
      <c r="E27" s="19" t="s">
        <v>92</v>
      </c>
      <c r="F27" s="19" t="s">
        <v>93</v>
      </c>
      <c r="G27" s="19" t="s">
        <v>94</v>
      </c>
      <c r="H27" s="19" t="s">
        <v>95</v>
      </c>
      <c r="I27" s="10" t="s">
        <v>76</v>
      </c>
      <c r="J27" s="8"/>
      <c r="K27" s="19" t="s">
        <v>91</v>
      </c>
      <c r="L27" s="19" t="s">
        <v>92</v>
      </c>
      <c r="M27" s="19" t="s">
        <v>93</v>
      </c>
      <c r="N27" s="19" t="s">
        <v>94</v>
      </c>
      <c r="O27" s="19" t="s">
        <v>95</v>
      </c>
      <c r="P27" s="10" t="s">
        <v>76</v>
      </c>
    </row>
    <row r="28" spans="1:17" ht="13.5" customHeight="1">
      <c r="A28" s="63">
        <v>1</v>
      </c>
      <c r="B28" s="10" t="s">
        <v>30</v>
      </c>
      <c r="C28" s="68" t="s">
        <v>31</v>
      </c>
      <c r="D28" s="14">
        <f>COUNTIF(questionari!D25:AF25,1)+COUNTIF(questionari!D25:AF25,2)</f>
        <v>0</v>
      </c>
      <c r="E28" s="29">
        <f>COUNTIF(questionari!D25:AF25,"=3")+COUNTIF(questionari!D25:AF25,"=4")</f>
        <v>1</v>
      </c>
      <c r="F28" s="29">
        <f>COUNTIF(questionari!D25:AF25,"=5")+COUNTIF(questionari!D25:AF25,"=6")</f>
        <v>1</v>
      </c>
      <c r="G28" s="29">
        <f>COUNTIF(questionari!D25:AF25,"=7")+COUNTIF(questionari!D25:AF25,"=8")+COUNTIF(questionari!D25:AF25,"=9")</f>
        <v>17</v>
      </c>
      <c r="H28" s="29">
        <f>COUNTIF(questionari!D25:AF25,"=10")</f>
        <v>8</v>
      </c>
      <c r="I28" s="14">
        <f>COUNTIF(questionari!D25:AF25,0)</f>
        <v>1</v>
      </c>
      <c r="J28" s="10" t="s">
        <v>96</v>
      </c>
      <c r="K28" s="9"/>
      <c r="L28" s="9"/>
      <c r="M28" s="9"/>
      <c r="N28" s="9"/>
      <c r="O28" s="9"/>
      <c r="P28" s="9"/>
      <c r="Q28" s="9"/>
    </row>
    <row r="29" spans="1:17" ht="13.5" customHeight="1">
      <c r="A29" s="63"/>
      <c r="B29" s="10" t="s">
        <v>32</v>
      </c>
      <c r="C29" s="68"/>
      <c r="D29" s="14">
        <f>COUNTIF(questionari!D26:AF26,1)+COUNTIF(questionari!D26:AF26,2)</f>
        <v>0</v>
      </c>
      <c r="E29" s="29">
        <f>COUNTIF(questionari!D26:AF26,"=3")+COUNTIF(questionari!D26:AF26,"=4")</f>
        <v>0</v>
      </c>
      <c r="F29" s="29">
        <f>COUNTIF(questionari!D26:AF26,"=5")+COUNTIF(questionari!D26:AF26,"=6")</f>
        <v>1</v>
      </c>
      <c r="G29" s="29">
        <f>COUNTIF(questionari!D26:AF26,"=7")+COUNTIF(questionari!D26:AF26,"=8")+COUNTIF(questionari!D26:AF26,"=9")</f>
        <v>18</v>
      </c>
      <c r="H29" s="29">
        <f>COUNTIF(questionari!D26:AF26,"=10")</f>
        <v>8</v>
      </c>
      <c r="I29" s="14">
        <f>COUNTIF(questionari!D26:AF26,0)</f>
        <v>1</v>
      </c>
      <c r="J29" s="10" t="s">
        <v>97</v>
      </c>
      <c r="K29" s="18"/>
      <c r="L29" s="18"/>
      <c r="M29" s="18"/>
      <c r="N29" s="18"/>
      <c r="O29" s="18"/>
      <c r="P29" s="18"/>
      <c r="Q29" s="18"/>
    </row>
    <row r="30" spans="1:17" ht="13.5" customHeight="1">
      <c r="A30" s="63">
        <v>2</v>
      </c>
      <c r="B30" s="10" t="s">
        <v>30</v>
      </c>
      <c r="C30" s="65" t="s">
        <v>33</v>
      </c>
      <c r="D30" s="14">
        <f>COUNTIF(questionari!D27:AF27,1)+COUNTIF(questionari!D27:AF27,2)</f>
        <v>0</v>
      </c>
      <c r="E30" s="29">
        <f>COUNTIF(questionari!D27:AF27,"=3")+COUNTIF(questionari!D27:AF27,"=4")</f>
        <v>0</v>
      </c>
      <c r="F30" s="29">
        <f>COUNTIF(questionari!D27:AF27,"=5")+COUNTIF(questionari!D27:AF27,"=6")</f>
        <v>2</v>
      </c>
      <c r="G30" s="29">
        <f>COUNTIF(questionari!D27:AF27,"=7")+COUNTIF(questionari!D27:AF27,"=8")+COUNTIF(questionari!D27:AF27,"=9")</f>
        <v>16</v>
      </c>
      <c r="H30" s="29">
        <f>COUNTIF(questionari!D27:AF27,"=10")</f>
        <v>9</v>
      </c>
      <c r="I30" s="14">
        <f>COUNTIF(questionari!D27:AF27,0)</f>
        <v>1</v>
      </c>
      <c r="J30" s="10" t="s">
        <v>96</v>
      </c>
      <c r="K30" s="20"/>
      <c r="L30" s="20"/>
      <c r="M30" s="20"/>
      <c r="N30" s="20"/>
      <c r="O30" s="20"/>
      <c r="P30" s="21"/>
      <c r="Q30" s="21"/>
    </row>
    <row r="31" spans="1:17" ht="13.5" customHeight="1">
      <c r="A31" s="63"/>
      <c r="B31" s="10" t="s">
        <v>32</v>
      </c>
      <c r="C31" s="65" t="s">
        <v>33</v>
      </c>
      <c r="D31" s="14">
        <f>COUNTIF(questionari!D28:AF28,1)+COUNTIF(questionari!D28:AF28,2)</f>
        <v>0</v>
      </c>
      <c r="E31" s="29">
        <f>COUNTIF(questionari!D28:AF28,"=3")+COUNTIF(questionari!D28:AF28,"=4")</f>
        <v>0</v>
      </c>
      <c r="F31" s="29">
        <f>COUNTIF(questionari!D28:AF28,"=5")+COUNTIF(questionari!D28:AF28,"=6")</f>
        <v>3</v>
      </c>
      <c r="G31" s="29">
        <f>COUNTIF(questionari!D28:AF28,"=7")+COUNTIF(questionari!D28:AF28,"=8")+COUNTIF(questionari!D28:AF28,"=9")</f>
        <v>15</v>
      </c>
      <c r="H31" s="29">
        <f>COUNTIF(questionari!D28:AF28,"=10")</f>
        <v>9</v>
      </c>
      <c r="I31" s="14">
        <f>COUNTIF(questionari!D28:AF28,0)</f>
        <v>1</v>
      </c>
      <c r="J31" s="10" t="s">
        <v>97</v>
      </c>
      <c r="K31" s="20"/>
      <c r="L31" s="20"/>
      <c r="M31" s="20"/>
      <c r="N31" s="20"/>
      <c r="O31" s="20"/>
      <c r="P31" s="21"/>
      <c r="Q31" s="21"/>
    </row>
    <row r="32" spans="1:17" ht="13.5" customHeight="1">
      <c r="A32" s="66">
        <v>3</v>
      </c>
      <c r="B32" s="10" t="s">
        <v>30</v>
      </c>
      <c r="C32" s="65" t="s">
        <v>34</v>
      </c>
      <c r="D32" s="14">
        <f>COUNTIF(questionari!D29:AF29,1)+COUNTIF(questionari!D29:AF29,2)</f>
        <v>0</v>
      </c>
      <c r="E32" s="29">
        <f>COUNTIF(questionari!D29:AF29,"=3")+COUNTIF(questionari!D29:AF29,"=4")</f>
        <v>0</v>
      </c>
      <c r="F32" s="29">
        <f>COUNTIF(questionari!D29:AF29,"=5")+COUNTIF(questionari!D29:AF29,"=6")</f>
        <v>3</v>
      </c>
      <c r="G32" s="29">
        <f>COUNTIF(questionari!D29:AF29,"=7")+COUNTIF(questionari!D29:AF29,"=8")+COUNTIF(questionari!D29:AF29,"=9")</f>
        <v>12</v>
      </c>
      <c r="H32" s="29">
        <f>COUNTIF(questionari!D29:AF29,"=10")</f>
        <v>12</v>
      </c>
      <c r="I32" s="14">
        <f>COUNTIF(questionari!D29:AF29,0)</f>
        <v>1</v>
      </c>
      <c r="J32" s="10" t="s">
        <v>96</v>
      </c>
      <c r="K32" s="20"/>
      <c r="L32" s="20"/>
      <c r="M32" s="20"/>
      <c r="N32" s="20"/>
      <c r="O32" s="20"/>
      <c r="P32" s="21"/>
      <c r="Q32" s="21"/>
    </row>
    <row r="33" spans="1:17" ht="13.5" customHeight="1">
      <c r="A33" s="66"/>
      <c r="B33" s="10" t="s">
        <v>32</v>
      </c>
      <c r="C33" s="65"/>
      <c r="D33" s="14">
        <f>COUNTIF(questionari!D30:AF30,1)+COUNTIF(questionari!D30:AF30,2)</f>
        <v>0</v>
      </c>
      <c r="E33" s="29">
        <f>COUNTIF(questionari!D30:AF30,"=3")+COUNTIF(questionari!D30:AF30,"=4")</f>
        <v>0</v>
      </c>
      <c r="F33" s="29">
        <f>COUNTIF(questionari!D30:AF30,"=5")+COUNTIF(questionari!D30:AF30,"=6")</f>
        <v>2</v>
      </c>
      <c r="G33" s="29">
        <f>COUNTIF(questionari!D30:AF30,"=7")+COUNTIF(questionari!D30:AF30,"=8")+COUNTIF(questionari!D30:AF30,"=9")</f>
        <v>13</v>
      </c>
      <c r="H33" s="29">
        <f>COUNTIF(questionari!D30:AF30,"=10")</f>
        <v>12</v>
      </c>
      <c r="I33" s="14">
        <f>COUNTIF(questionari!D30:AF30,0)</f>
        <v>1</v>
      </c>
      <c r="J33" s="10" t="s">
        <v>97</v>
      </c>
      <c r="K33" s="20"/>
      <c r="L33" s="20"/>
      <c r="M33" s="20"/>
      <c r="N33" s="20"/>
      <c r="O33" s="20"/>
      <c r="P33" s="21"/>
      <c r="Q33" s="21"/>
    </row>
    <row r="34" spans="1:17" ht="13.5" customHeight="1">
      <c r="A34" s="66">
        <v>4</v>
      </c>
      <c r="B34" s="10" t="s">
        <v>30</v>
      </c>
      <c r="C34" s="65" t="s">
        <v>35</v>
      </c>
      <c r="D34" s="14">
        <f>COUNTIF(questionari!D31:AF31,1)+COUNTIF(questionari!D31:AF31,2)</f>
        <v>0</v>
      </c>
      <c r="E34" s="29">
        <f>COUNTIF(questionari!D31:AF31,"=3")+COUNTIF(questionari!D31:AF31,"=4")</f>
        <v>0</v>
      </c>
      <c r="F34" s="29">
        <f>COUNTIF(questionari!D31:AF31,"=5")+COUNTIF(questionari!D31:AF31,"=6")</f>
        <v>1</v>
      </c>
      <c r="G34" s="29">
        <f>COUNTIF(questionari!D31:AF31,"=7")+COUNTIF(questionari!D31:AF31,"=8")+COUNTIF(questionari!D31:AF31,"=9")</f>
        <v>19</v>
      </c>
      <c r="H34" s="29">
        <f>COUNTIF(questionari!D31:AF31,"=10")</f>
        <v>7</v>
      </c>
      <c r="I34" s="14">
        <f>COUNTIF(questionari!D31:AF31,0)</f>
        <v>1</v>
      </c>
      <c r="J34" s="10" t="s">
        <v>96</v>
      </c>
      <c r="K34" s="9"/>
      <c r="L34" s="9"/>
      <c r="M34" s="9"/>
      <c r="N34" s="9"/>
      <c r="O34" s="9"/>
      <c r="P34" s="9"/>
      <c r="Q34" s="9"/>
    </row>
    <row r="35" spans="1:17" ht="13.5" customHeight="1">
      <c r="A35" s="66"/>
      <c r="B35" s="10" t="s">
        <v>32</v>
      </c>
      <c r="C35" s="65"/>
      <c r="D35" s="14">
        <f>COUNTIF(questionari!D32:AF32,1)+COUNTIF(questionari!D32:AF32,2)</f>
        <v>0</v>
      </c>
      <c r="E35" s="29">
        <f>COUNTIF(questionari!D32:AF32,"=3")+COUNTIF(questionari!D32:AF32,"=4")</f>
        <v>0</v>
      </c>
      <c r="F35" s="29">
        <f>COUNTIF(questionari!D32:AF32,"=5")+COUNTIF(questionari!D32:AF32,"=6")</f>
        <v>0</v>
      </c>
      <c r="G35" s="29">
        <f>COUNTIF(questionari!D32:AF32,"=7")+COUNTIF(questionari!D32:AF32,"=8")+COUNTIF(questionari!D32:AF32,"=9")</f>
        <v>12</v>
      </c>
      <c r="H35" s="29">
        <f>COUNTIF(questionari!D32:AF32,"=10")</f>
        <v>15</v>
      </c>
      <c r="I35" s="14">
        <f>COUNTIF(questionari!D32:AF32,0)</f>
        <v>1</v>
      </c>
      <c r="J35" s="10" t="s">
        <v>97</v>
      </c>
      <c r="K35" s="9"/>
      <c r="L35" s="9"/>
      <c r="M35" s="9"/>
      <c r="N35" s="9"/>
      <c r="O35" s="9"/>
      <c r="P35" s="9"/>
      <c r="Q35" s="9"/>
    </row>
    <row r="36" spans="1:17" ht="13.5" customHeight="1">
      <c r="A36" s="66">
        <v>5</v>
      </c>
      <c r="B36" s="10" t="s">
        <v>30</v>
      </c>
      <c r="C36" s="65" t="s">
        <v>36</v>
      </c>
      <c r="D36" s="14">
        <f>COUNTIF(questionari!D33:AF33,1)+COUNTIF(questionari!D33:AF33,2)</f>
        <v>0</v>
      </c>
      <c r="E36" s="29">
        <f>COUNTIF(questionari!D33:AF33,"=3")+COUNTIF(questionari!D33:AF33,"=4")</f>
        <v>0</v>
      </c>
      <c r="F36" s="29">
        <f>COUNTIF(questionari!D33:AF33,"=5")+COUNTIF(questionari!D33:AF33,"=6")</f>
        <v>0</v>
      </c>
      <c r="G36" s="29">
        <f>COUNTIF(questionari!D33:AF33,"=7")+COUNTIF(questionari!D33:AF33,"=8")+COUNTIF(questionari!D33:AF33,"=9")</f>
        <v>17</v>
      </c>
      <c r="H36" s="29">
        <f>COUNTIF(questionari!D33:AF33,"=10")</f>
        <v>10</v>
      </c>
      <c r="I36" s="14">
        <f>COUNTIF(questionari!D33:AF33,0)</f>
        <v>1</v>
      </c>
      <c r="J36" s="10" t="s">
        <v>96</v>
      </c>
      <c r="K36" s="18"/>
      <c r="L36" s="18"/>
      <c r="M36" s="18"/>
      <c r="N36" s="18"/>
      <c r="O36" s="18"/>
      <c r="P36" s="18"/>
      <c r="Q36" s="18"/>
    </row>
    <row r="37" spans="1:17" ht="13.5" customHeight="1">
      <c r="A37" s="66"/>
      <c r="B37" s="10" t="s">
        <v>32</v>
      </c>
      <c r="C37" s="65"/>
      <c r="D37" s="14">
        <f>COUNTIF(questionari!D34:AF34,1)+COUNTIF(questionari!D34:AF34,2)</f>
        <v>0</v>
      </c>
      <c r="E37" s="29">
        <f>COUNTIF(questionari!D34:AF34,"=3")+COUNTIF(questionari!D34:AF34,"=4")</f>
        <v>0</v>
      </c>
      <c r="F37" s="29">
        <f>COUNTIF(questionari!D34:AF34,"=5")+COUNTIF(questionari!D34:AF34,"=6")</f>
        <v>0</v>
      </c>
      <c r="G37" s="29">
        <f>COUNTIF(questionari!D34:AF34,"=7")+COUNTIF(questionari!D34:AF34,"=8")+COUNTIF(questionari!D34:AF34,"=9")</f>
        <v>11</v>
      </c>
      <c r="H37" s="29">
        <f>COUNTIF(questionari!D34:AF34,"=10")</f>
        <v>16</v>
      </c>
      <c r="I37" s="14">
        <f>COUNTIF(questionari!D34:AF34,0)</f>
        <v>1</v>
      </c>
      <c r="J37" s="10" t="s">
        <v>97</v>
      </c>
      <c r="K37" s="20"/>
      <c r="L37" s="20"/>
      <c r="M37" s="20"/>
      <c r="N37" s="20"/>
      <c r="O37" s="20"/>
      <c r="P37" s="21"/>
      <c r="Q37" s="21"/>
    </row>
    <row r="38" spans="1:17" ht="13.5" customHeight="1">
      <c r="A38" s="66">
        <v>6</v>
      </c>
      <c r="B38" s="10" t="s">
        <v>30</v>
      </c>
      <c r="C38" s="65" t="s">
        <v>37</v>
      </c>
      <c r="D38" s="14">
        <f>COUNTIF(questionari!D35:AF35,1)+COUNTIF(questionari!D35:AF35,2)</f>
        <v>0</v>
      </c>
      <c r="E38" s="29">
        <f>COUNTIF(questionari!D35:AF35,"=3")+COUNTIF(questionari!D35:AF35,"=4")</f>
        <v>0</v>
      </c>
      <c r="F38" s="29">
        <f>COUNTIF(questionari!D35:AF35,"=5")+COUNTIF(questionari!D35:AF35,"=6")</f>
        <v>0</v>
      </c>
      <c r="G38" s="29">
        <f>COUNTIF(questionari!D35:AF35,"=7")+COUNTIF(questionari!D35:AF35,"=8")+COUNTIF(questionari!D35:AF35,"=9")</f>
        <v>8</v>
      </c>
      <c r="H38" s="29">
        <f>COUNTIF(questionari!D35:AF35,"=10")</f>
        <v>19</v>
      </c>
      <c r="I38" s="14">
        <f>COUNTIF(questionari!D35:AF35,0)</f>
        <v>1</v>
      </c>
      <c r="J38" s="10" t="s">
        <v>96</v>
      </c>
      <c r="K38" s="20"/>
      <c r="L38" s="20"/>
      <c r="M38" s="20"/>
      <c r="N38" s="20"/>
      <c r="O38" s="20"/>
      <c r="P38" s="21"/>
      <c r="Q38" s="21"/>
    </row>
    <row r="39" spans="1:17" ht="13.5" customHeight="1">
      <c r="A39" s="66"/>
      <c r="B39" s="10" t="s">
        <v>32</v>
      </c>
      <c r="C39" s="65"/>
      <c r="D39" s="14">
        <f>COUNTIF(questionari!D36:AF36,1)+COUNTIF(questionari!D36:AF36,2)</f>
        <v>0</v>
      </c>
      <c r="E39" s="29">
        <f>COUNTIF(questionari!D36:AF36,"=3")+COUNTIF(questionari!D36:AF36,"=4")</f>
        <v>0</v>
      </c>
      <c r="F39" s="29">
        <f>COUNTIF(questionari!D36:AF36,"=5")+COUNTIF(questionari!D36:AF36,"=6")</f>
        <v>0</v>
      </c>
      <c r="G39" s="29">
        <f>COUNTIF(questionari!D36:AF36,"=7")+COUNTIF(questionari!D36:AF36,"=8")+COUNTIF(questionari!D36:AF36,"=9")</f>
        <v>8</v>
      </c>
      <c r="H39" s="29">
        <f>COUNTIF(questionari!D36:AF36,"=10")</f>
        <v>19</v>
      </c>
      <c r="I39" s="14">
        <f>COUNTIF(questionari!D36:AF36,0)</f>
        <v>1</v>
      </c>
      <c r="J39" s="10" t="s">
        <v>97</v>
      </c>
      <c r="K39" s="20"/>
      <c r="L39" s="20"/>
      <c r="M39" s="20"/>
      <c r="N39" s="20"/>
      <c r="O39" s="20"/>
      <c r="P39" s="21"/>
      <c r="Q39" s="21"/>
    </row>
    <row r="40" spans="1:17" ht="13.5" customHeight="1">
      <c r="A40" s="66">
        <v>7</v>
      </c>
      <c r="B40" s="10" t="s">
        <v>30</v>
      </c>
      <c r="C40" s="65" t="s">
        <v>38</v>
      </c>
      <c r="D40" s="14">
        <f>COUNTIF(questionari!D37:AF37,1)+COUNTIF(questionari!D37:AF37,2)</f>
        <v>0</v>
      </c>
      <c r="E40" s="29">
        <f>COUNTIF(questionari!D37:AF37,"=3")+COUNTIF(questionari!D37:AF37,"=4")</f>
        <v>0</v>
      </c>
      <c r="F40" s="29">
        <f>COUNTIF(questionari!D37:AF37,"=5")+COUNTIF(questionari!D37:AF37,"=6")</f>
        <v>0</v>
      </c>
      <c r="G40" s="29">
        <f>COUNTIF(questionari!D37:AF37,"=7")+COUNTIF(questionari!D37:AF37,"=8")+COUNTIF(questionari!D37:AF37,"=9")</f>
        <v>13</v>
      </c>
      <c r="H40" s="29">
        <f>COUNTIF(questionari!D37:AF37,"=10")</f>
        <v>14</v>
      </c>
      <c r="I40" s="14">
        <f>COUNTIF(questionari!D37:AF37,0)</f>
        <v>1</v>
      </c>
      <c r="J40" s="10" t="s">
        <v>96</v>
      </c>
      <c r="K40" s="20"/>
      <c r="L40" s="20"/>
      <c r="M40" s="20"/>
      <c r="N40" s="20"/>
      <c r="O40" s="20"/>
      <c r="P40" s="21"/>
      <c r="Q40" s="21"/>
    </row>
    <row r="41" spans="1:17" ht="13.5" customHeight="1">
      <c r="A41" s="66"/>
      <c r="B41" s="10" t="s">
        <v>32</v>
      </c>
      <c r="C41" s="65"/>
      <c r="D41" s="14">
        <f>COUNTIF(questionari!D38:AF38,1)+COUNTIF(questionari!D38:AF38,2)</f>
        <v>0</v>
      </c>
      <c r="E41" s="29">
        <f>COUNTIF(questionari!D38:AF38,"=3")+COUNTIF(questionari!D38:AF38,"=4")</f>
        <v>0</v>
      </c>
      <c r="F41" s="29">
        <f>COUNTIF(questionari!D38:AF38,"=5")+COUNTIF(questionari!D38:AF38,"=6")</f>
        <v>0</v>
      </c>
      <c r="G41" s="29">
        <f>COUNTIF(questionari!D38:AF38,"=7")+COUNTIF(questionari!D38:AF38,"=8")+COUNTIF(questionari!D38:AF38,"=9")</f>
        <v>6</v>
      </c>
      <c r="H41" s="29">
        <f>COUNTIF(questionari!D38:AF38,"=10")</f>
        <v>21</v>
      </c>
      <c r="I41" s="14">
        <f>COUNTIF(questionari!D38:AF38,0)</f>
        <v>1</v>
      </c>
      <c r="J41" s="10" t="s">
        <v>97</v>
      </c>
      <c r="K41" s="20"/>
      <c r="L41" s="20"/>
      <c r="M41" s="20"/>
      <c r="N41" s="20"/>
      <c r="O41" s="20"/>
      <c r="P41" s="21"/>
      <c r="Q41" s="21"/>
    </row>
    <row r="42" spans="1:17" ht="13.5" customHeight="1">
      <c r="A42" s="66">
        <v>8</v>
      </c>
      <c r="B42" s="10" t="s">
        <v>30</v>
      </c>
      <c r="C42" s="65" t="s">
        <v>39</v>
      </c>
      <c r="D42" s="14">
        <f>COUNTIF(questionari!D39:AF39,1)+COUNTIF(questionari!D39:AF39,2)</f>
        <v>0</v>
      </c>
      <c r="E42" s="29">
        <f>COUNTIF(questionari!D39:AF39,"=3")+COUNTIF(questionari!D39:AF39,"=4")</f>
        <v>0</v>
      </c>
      <c r="F42" s="29">
        <f>COUNTIF(questionari!D39:AF39,"=5")+COUNTIF(questionari!D39:AF39,"=6")</f>
        <v>1</v>
      </c>
      <c r="G42" s="29">
        <f>COUNTIF(questionari!D39:AF39,"=7")+COUNTIF(questionari!D39:AF39,"=8")+COUNTIF(questionari!D39:AF39,"=9")</f>
        <v>13</v>
      </c>
      <c r="H42" s="29">
        <f>COUNTIF(questionari!D39:AF39,"=10")</f>
        <v>13</v>
      </c>
      <c r="I42" s="14">
        <f>COUNTIF(questionari!D39:AF39,0)</f>
        <v>1</v>
      </c>
      <c r="J42" s="10" t="s">
        <v>96</v>
      </c>
      <c r="K42" s="20"/>
      <c r="L42" s="20"/>
      <c r="M42" s="20"/>
      <c r="N42" s="20"/>
      <c r="O42" s="20"/>
      <c r="P42" s="21"/>
      <c r="Q42" s="21"/>
    </row>
    <row r="43" spans="1:17" ht="13.5" customHeight="1">
      <c r="A43" s="66"/>
      <c r="B43" s="10" t="s">
        <v>32</v>
      </c>
      <c r="C43" s="65"/>
      <c r="D43" s="14">
        <f>COUNTIF(questionari!D40:AF40,1)+COUNTIF(questionari!D40:AF40,2)</f>
        <v>0</v>
      </c>
      <c r="E43" s="29">
        <f>COUNTIF(questionari!D40:AF40,"=3")+COUNTIF(questionari!D40:AF40,"=4")</f>
        <v>0</v>
      </c>
      <c r="F43" s="29">
        <f>COUNTIF(questionari!D40:AF40,"=5")+COUNTIF(questionari!D40:AF40,"=6")</f>
        <v>0</v>
      </c>
      <c r="G43" s="29">
        <f>COUNTIF(questionari!D40:AF40,"=7")+COUNTIF(questionari!D40:AF40,"=8")+COUNTIF(questionari!D40:AF40,"=9")</f>
        <v>6</v>
      </c>
      <c r="H43" s="29">
        <f>COUNTIF(questionari!D40:AF40,"=10")</f>
        <v>21</v>
      </c>
      <c r="I43" s="14">
        <f>COUNTIF(questionari!D40:AF40,0)</f>
        <v>1</v>
      </c>
      <c r="J43" s="10" t="s">
        <v>97</v>
      </c>
      <c r="K43" s="20"/>
      <c r="L43" s="20"/>
      <c r="M43" s="20"/>
      <c r="N43" s="20"/>
      <c r="O43" s="20"/>
      <c r="P43" s="21"/>
      <c r="Q43" s="21"/>
    </row>
    <row r="44" spans="1:17" ht="13.5" customHeight="1">
      <c r="A44" s="66">
        <v>9</v>
      </c>
      <c r="B44" s="10" t="s">
        <v>30</v>
      </c>
      <c r="C44" s="65" t="s">
        <v>40</v>
      </c>
      <c r="D44" s="14">
        <f>COUNTIF(questionari!D41:AF41,1)+COUNTIF(questionari!D41:AF41,2)</f>
        <v>0</v>
      </c>
      <c r="E44" s="29">
        <f>COUNTIF(questionari!D41:AF41,"=3")+COUNTIF(questionari!D41:AF41,"=4")</f>
        <v>0</v>
      </c>
      <c r="F44" s="29">
        <f>COUNTIF(questionari!D41:AF41,"=5")+COUNTIF(questionari!D41:AF41,"=6")</f>
        <v>1</v>
      </c>
      <c r="G44" s="29">
        <f>COUNTIF(questionari!D41:AF41,"=7")+COUNTIF(questionari!D41:AF41,"=8")+COUNTIF(questionari!D41:AF41,"=9")</f>
        <v>15</v>
      </c>
      <c r="H44" s="29">
        <f>COUNTIF(questionari!D41:AF41,"=10")</f>
        <v>11</v>
      </c>
      <c r="I44" s="14">
        <f>COUNTIF(questionari!D41:AF41,0)</f>
        <v>1</v>
      </c>
      <c r="J44" s="10" t="s">
        <v>96</v>
      </c>
      <c r="K44" s="20"/>
      <c r="L44" s="20"/>
      <c r="M44" s="20"/>
      <c r="N44" s="20"/>
      <c r="O44" s="20"/>
      <c r="P44" s="21"/>
      <c r="Q44" s="21"/>
    </row>
    <row r="45" spans="1:17" ht="13.5" customHeight="1">
      <c r="A45" s="66"/>
      <c r="B45" s="10" t="s">
        <v>32</v>
      </c>
      <c r="C45" s="65"/>
      <c r="D45" s="14">
        <f>COUNTIF(questionari!D42:AF42,1)+COUNTIF(questionari!D42:AF42,2)</f>
        <v>0</v>
      </c>
      <c r="E45" s="29">
        <f>COUNTIF(questionari!D42:AF42,"=3")+COUNTIF(questionari!D42:AF42,"=4")</f>
        <v>0</v>
      </c>
      <c r="F45" s="29">
        <f>COUNTIF(questionari!D42:AF42,"=5")+COUNTIF(questionari!D42:AF42,"=6")</f>
        <v>0</v>
      </c>
      <c r="G45" s="29">
        <f>COUNTIF(questionari!D42:AF42,"=7")+COUNTIF(questionari!D42:AF42,"=8")+COUNTIF(questionari!D42:AF42,"=9")</f>
        <v>9</v>
      </c>
      <c r="H45" s="29">
        <f>COUNTIF(questionari!D42:AF42,"=10")</f>
        <v>18</v>
      </c>
      <c r="I45" s="14">
        <f>COUNTIF(questionari!D42:AF42,0)</f>
        <v>1</v>
      </c>
      <c r="J45" s="10" t="s">
        <v>97</v>
      </c>
      <c r="K45" s="20"/>
      <c r="L45" s="20"/>
      <c r="M45" s="20"/>
      <c r="N45" s="20"/>
      <c r="O45" s="20"/>
      <c r="P45" s="21"/>
      <c r="Q45" s="21"/>
    </row>
    <row r="46" spans="1:17" ht="13.5" customHeight="1">
      <c r="A46" s="66">
        <v>10</v>
      </c>
      <c r="B46" s="10" t="s">
        <v>30</v>
      </c>
      <c r="C46" s="65" t="s">
        <v>41</v>
      </c>
      <c r="D46" s="14">
        <f>COUNTIF(questionari!D43:AF43,1)+COUNTIF(questionari!D43:AF43,2)</f>
        <v>0</v>
      </c>
      <c r="E46" s="29">
        <f>COUNTIF(questionari!D43:AF43,"=3")+COUNTIF(questionari!D43:AF43,"=4")</f>
        <v>0</v>
      </c>
      <c r="F46" s="29">
        <f>COUNTIF(questionari!D43:AF43,"=5")+COUNTIF(questionari!D43:AF43,"=6")</f>
        <v>0</v>
      </c>
      <c r="G46" s="29">
        <f>COUNTIF(questionari!D43:AF43,"=7")+COUNTIF(questionari!D43:AF43,"=8")+COUNTIF(questionari!D43:AF43,"=9")</f>
        <v>11</v>
      </c>
      <c r="H46" s="29">
        <f>COUNTIF(questionari!D43:AF43,"=10")</f>
        <v>16</v>
      </c>
      <c r="I46" s="14">
        <f>COUNTIF(questionari!D43:AF43,0)</f>
        <v>1</v>
      </c>
      <c r="J46" s="10" t="s">
        <v>96</v>
      </c>
      <c r="K46" s="20"/>
      <c r="L46" s="20"/>
      <c r="M46" s="20"/>
      <c r="N46" s="20"/>
      <c r="O46" s="20"/>
      <c r="P46" s="21"/>
      <c r="Q46" s="21"/>
    </row>
    <row r="47" spans="1:17" ht="13.5" customHeight="1">
      <c r="A47" s="66"/>
      <c r="B47" s="10" t="s">
        <v>32</v>
      </c>
      <c r="C47" s="65"/>
      <c r="D47" s="14">
        <f>COUNTIF(questionari!D44:AF44,1)+COUNTIF(questionari!D44:AF44,2)</f>
        <v>0</v>
      </c>
      <c r="E47" s="29">
        <f>COUNTIF(questionari!D44:AF44,"=3")+COUNTIF(questionari!D44:AF44,"=4")</f>
        <v>0</v>
      </c>
      <c r="F47" s="29">
        <f>COUNTIF(questionari!D44:AF44,"=5")+COUNTIF(questionari!D44:AF44,"=6")</f>
        <v>0</v>
      </c>
      <c r="G47" s="29">
        <f>COUNTIF(questionari!D44:AF44,"=7")+COUNTIF(questionari!D44:AF44,"=8")+COUNTIF(questionari!D44:AF44,"=9")</f>
        <v>5</v>
      </c>
      <c r="H47" s="29">
        <f>COUNTIF(questionari!D44:AF44,"=10")</f>
        <v>22</v>
      </c>
      <c r="I47" s="14">
        <f>COUNTIF(questionari!D44:AF44,0)</f>
        <v>1</v>
      </c>
      <c r="J47" s="10" t="s">
        <v>97</v>
      </c>
      <c r="K47" s="20"/>
      <c r="L47" s="20"/>
      <c r="M47" s="20"/>
      <c r="N47" s="20"/>
      <c r="O47" s="20"/>
      <c r="P47" s="21"/>
      <c r="Q47" s="21"/>
    </row>
    <row r="48" spans="1:17" ht="13.5" customHeight="1">
      <c r="A48" s="66">
        <v>11</v>
      </c>
      <c r="B48" s="10" t="s">
        <v>30</v>
      </c>
      <c r="C48" s="65" t="s">
        <v>42</v>
      </c>
      <c r="D48" s="14">
        <f>COUNTIF(questionari!D45:AF45,1)+COUNTIF(questionari!D45:AF45,2)</f>
        <v>0</v>
      </c>
      <c r="E48" s="29">
        <f>COUNTIF(questionari!D45:AF45,"=3")+COUNTIF(questionari!D45:AF45,"=4")</f>
        <v>1</v>
      </c>
      <c r="F48" s="29">
        <f>COUNTIF(questionari!D45:AF45,"=5")+COUNTIF(questionari!D45:AF45,"=6")</f>
        <v>0</v>
      </c>
      <c r="G48" s="29">
        <f>COUNTIF(questionari!D45:AF45,"=7")+COUNTIF(questionari!D45:AF45,"=8")+COUNTIF(questionari!D45:AF45,"=9")</f>
        <v>10</v>
      </c>
      <c r="H48" s="29">
        <f>COUNTIF(questionari!D45:AF45,"=10")</f>
        <v>16</v>
      </c>
      <c r="I48" s="14">
        <f>COUNTIF(questionari!D45:AF45,0)</f>
        <v>1</v>
      </c>
      <c r="J48" s="10" t="s">
        <v>96</v>
      </c>
      <c r="K48" s="9"/>
      <c r="L48" s="9"/>
      <c r="M48" s="9"/>
      <c r="N48" s="9"/>
      <c r="O48" s="9"/>
      <c r="P48" s="9"/>
      <c r="Q48" s="9"/>
    </row>
    <row r="49" spans="1:17" ht="13.5" customHeight="1">
      <c r="A49" s="66"/>
      <c r="B49" s="10" t="s">
        <v>32</v>
      </c>
      <c r="C49" s="65"/>
      <c r="D49" s="14">
        <f>COUNTIF(questionari!D46:AF46,1)+COUNTIF(questionari!D46:AF46,2)</f>
        <v>0</v>
      </c>
      <c r="E49" s="29">
        <f>COUNTIF(questionari!D46:AF46,"=3")+COUNTIF(questionari!D46:AF46,"=4")</f>
        <v>0</v>
      </c>
      <c r="F49" s="29">
        <f>COUNTIF(questionari!D46:AF46,"=5")+COUNTIF(questionari!D46:AF46,"=6")</f>
        <v>0</v>
      </c>
      <c r="G49" s="29">
        <f>COUNTIF(questionari!D46:AF46,"=7")+COUNTIF(questionari!D46:AF46,"=8")+COUNTIF(questionari!D46:AF46,"=9")</f>
        <v>8</v>
      </c>
      <c r="H49" s="29">
        <f>COUNTIF(questionari!D46:AF46,"=10")</f>
        <v>19</v>
      </c>
      <c r="I49" s="14">
        <f>COUNTIF(questionari!D46:AF46,0)</f>
        <v>1</v>
      </c>
      <c r="J49" s="10" t="s">
        <v>97</v>
      </c>
      <c r="K49" s="9"/>
      <c r="L49" s="9"/>
      <c r="M49" s="9"/>
      <c r="N49" s="9"/>
      <c r="O49" s="9"/>
      <c r="P49" s="9"/>
      <c r="Q49" s="9"/>
    </row>
    <row r="50" spans="1:17" ht="13.5" customHeight="1">
      <c r="A50" s="66">
        <v>12</v>
      </c>
      <c r="B50" s="10" t="s">
        <v>30</v>
      </c>
      <c r="C50" s="65" t="s">
        <v>43</v>
      </c>
      <c r="D50" s="14">
        <f>COUNTIF(questionari!D47:AF47,1)+COUNTIF(questionari!D47:AF47,2)</f>
        <v>0</v>
      </c>
      <c r="E50" s="29">
        <f>COUNTIF(questionari!D47:AF47,"=3")+COUNTIF(questionari!D47:AF47,"=4")</f>
        <v>0</v>
      </c>
      <c r="F50" s="29">
        <f>COUNTIF(questionari!D47:AF47,"=5")+COUNTIF(questionari!D47:AF47,"=6")</f>
        <v>1</v>
      </c>
      <c r="G50" s="29">
        <f>COUNTIF(questionari!D47:AF47,"=7")+COUNTIF(questionari!D47:AF47,"=8")+COUNTIF(questionari!D47:AF47,"=9")</f>
        <v>14</v>
      </c>
      <c r="H50" s="29">
        <f>COUNTIF(questionari!D47:AF47,"=10")</f>
        <v>12</v>
      </c>
      <c r="I50" s="14">
        <f>COUNTIF(questionari!D47:AF47,0)</f>
        <v>1</v>
      </c>
      <c r="J50" s="10" t="s">
        <v>96</v>
      </c>
      <c r="K50" s="9"/>
      <c r="L50" s="9"/>
      <c r="M50" s="9"/>
      <c r="N50" s="9"/>
      <c r="O50" s="9"/>
      <c r="P50" s="9"/>
      <c r="Q50" s="9"/>
    </row>
    <row r="51" spans="1:17" ht="13.5" customHeight="1">
      <c r="A51" s="66"/>
      <c r="B51" s="10" t="s">
        <v>32</v>
      </c>
      <c r="C51" s="65"/>
      <c r="D51" s="14">
        <f>COUNTIF(questionari!D48:AF48,1)+COUNTIF(questionari!D48:AF48,2)</f>
        <v>0</v>
      </c>
      <c r="E51" s="29">
        <f>COUNTIF(questionari!D48:AF48,"=3")+COUNTIF(questionari!D48:AF48,"=4")</f>
        <v>0</v>
      </c>
      <c r="F51" s="29">
        <f>COUNTIF(questionari!D48:AF48,"=5")+COUNTIF(questionari!D48:AF48,"=6")</f>
        <v>1</v>
      </c>
      <c r="G51" s="29">
        <f>COUNTIF(questionari!D48:AF48,"=7")+COUNTIF(questionari!D48:AF48,"=8")+COUNTIF(questionari!D48:AF48,"=9")</f>
        <v>12</v>
      </c>
      <c r="H51" s="29">
        <f>COUNTIF(questionari!D48:AF48,"=10")</f>
        <v>14</v>
      </c>
      <c r="I51" s="14">
        <f>COUNTIF(questionari!D48:AF48,0)</f>
        <v>1</v>
      </c>
      <c r="J51" s="10" t="s">
        <v>97</v>
      </c>
      <c r="K51" s="9"/>
      <c r="L51" s="9"/>
      <c r="M51" s="9"/>
      <c r="N51" s="9"/>
      <c r="O51" s="9"/>
      <c r="P51" s="9"/>
      <c r="Q51" s="9"/>
    </row>
    <row r="52" spans="1:17" ht="13.5" customHeight="1">
      <c r="A52" s="66">
        <v>13</v>
      </c>
      <c r="B52" s="10" t="s">
        <v>30</v>
      </c>
      <c r="C52" s="65" t="s">
        <v>44</v>
      </c>
      <c r="D52" s="14">
        <f>COUNTIF(questionari!D49:AF49,1)+COUNTIF(questionari!D49:AF49,2)</f>
        <v>0</v>
      </c>
      <c r="E52" s="29">
        <f>COUNTIF(questionari!D49:AF49,"=3")+COUNTIF(questionari!D49:AF49,"=4")</f>
        <v>0</v>
      </c>
      <c r="F52" s="29">
        <f>COUNTIF(questionari!D49:AF49,"=5")+COUNTIF(questionari!D49:AF49,"=6")</f>
        <v>1</v>
      </c>
      <c r="G52" s="29">
        <f>COUNTIF(questionari!D49:AF49,"=7")+COUNTIF(questionari!D49:AF49,"=8")+COUNTIF(questionari!D49:AF49,"=9")</f>
        <v>15</v>
      </c>
      <c r="H52" s="29">
        <f>COUNTIF(questionari!D49:AF49,"=10")</f>
        <v>11</v>
      </c>
      <c r="I52" s="14">
        <f>COUNTIF(questionari!D49:AF49,0)</f>
        <v>1</v>
      </c>
      <c r="J52" s="10" t="s">
        <v>96</v>
      </c>
      <c r="K52" s="9"/>
      <c r="L52" s="9"/>
      <c r="M52" s="9"/>
      <c r="N52" s="9"/>
      <c r="O52" s="9"/>
      <c r="P52" s="9"/>
      <c r="Q52" s="9"/>
    </row>
    <row r="53" spans="1:17" ht="13.5" customHeight="1">
      <c r="A53" s="66"/>
      <c r="B53" s="10" t="s">
        <v>32</v>
      </c>
      <c r="C53" s="65"/>
      <c r="D53" s="14">
        <f>COUNTIF(questionari!D50:AF50,1)+COUNTIF(questionari!D50:AF50,2)</f>
        <v>0</v>
      </c>
      <c r="E53" s="29">
        <f>COUNTIF(questionari!D50:AF50,"=3")+COUNTIF(questionari!D50:AF50,"=4")</f>
        <v>0</v>
      </c>
      <c r="F53" s="29">
        <f>COUNTIF(questionari!D50:AF50,"=5")+COUNTIF(questionari!D50:AF50,"=6")</f>
        <v>1</v>
      </c>
      <c r="G53" s="29">
        <f>COUNTIF(questionari!D50:AF50,"=7")+COUNTIF(questionari!D50:AF50,"=8")+COUNTIF(questionari!D50:AF50,"=9")</f>
        <v>5</v>
      </c>
      <c r="H53" s="29">
        <f>COUNTIF(questionari!D50:AF50,"=10")</f>
        <v>21</v>
      </c>
      <c r="I53" s="14">
        <f>COUNTIF(questionari!D50:AF50,0)</f>
        <v>1</v>
      </c>
      <c r="J53" s="10" t="s">
        <v>97</v>
      </c>
      <c r="K53" s="9"/>
      <c r="L53" s="9"/>
      <c r="M53" s="9"/>
      <c r="N53" s="9"/>
      <c r="O53" s="9"/>
      <c r="P53" s="9"/>
      <c r="Q53" s="9"/>
    </row>
    <row r="54" spans="1:17" ht="13.5" customHeight="1">
      <c r="A54" s="66">
        <v>14</v>
      </c>
      <c r="B54" s="10" t="s">
        <v>30</v>
      </c>
      <c r="C54" s="62" t="s">
        <v>98</v>
      </c>
      <c r="D54" s="14">
        <f>COUNTIF(questionari!D51:AF51,1)+COUNTIF(questionari!D51:AF51,2)</f>
        <v>0</v>
      </c>
      <c r="E54" s="29">
        <f>COUNTIF(questionari!D51:AF51,"=3")+COUNTIF(questionari!D51:AF51,"=4")</f>
        <v>0</v>
      </c>
      <c r="F54" s="29">
        <f>COUNTIF(questionari!D51:AF51,"=5")+COUNTIF(questionari!D51:AF51,"=6")</f>
        <v>1</v>
      </c>
      <c r="G54" s="29">
        <f>COUNTIF(questionari!D51:AF51,"=7")+COUNTIF(questionari!D51:AF51,"=8")+COUNTIF(questionari!D51:AF51,"=9")</f>
        <v>13</v>
      </c>
      <c r="H54" s="29">
        <f>COUNTIF(questionari!D51:AF51,"=10")</f>
        <v>13</v>
      </c>
      <c r="I54" s="14">
        <f>COUNTIF(questionari!D51:AF51,0)</f>
        <v>1</v>
      </c>
      <c r="J54" s="10" t="s">
        <v>96</v>
      </c>
      <c r="K54" s="9"/>
      <c r="L54" s="9"/>
      <c r="M54" s="9"/>
      <c r="N54" s="9"/>
      <c r="O54" s="9"/>
      <c r="P54" s="9"/>
      <c r="Q54" s="9"/>
    </row>
    <row r="55" spans="1:17" ht="13.5" customHeight="1">
      <c r="A55" s="66"/>
      <c r="B55" s="10" t="s">
        <v>32</v>
      </c>
      <c r="C55" s="62"/>
      <c r="D55" s="14">
        <f>COUNTIF(questionari!D52:AF52,1)+COUNTIF(questionari!D52:AF52,2)</f>
        <v>0</v>
      </c>
      <c r="E55" s="29">
        <f>COUNTIF(questionari!D52:AF52,"=3")+COUNTIF(questionari!D52:AF52,"=4")</f>
        <v>0</v>
      </c>
      <c r="F55" s="29">
        <f>COUNTIF(questionari!D52:AF52,"=5")+COUNTIF(questionari!D52:AF52,"=6")</f>
        <v>0</v>
      </c>
      <c r="G55" s="29">
        <f>COUNTIF(questionari!D52:AF52,"=7")+COUNTIF(questionari!D52:AF52,"=8")+COUNTIF(questionari!D52:AF52,"=9")</f>
        <v>9</v>
      </c>
      <c r="H55" s="29">
        <f>COUNTIF(questionari!D52:AF52,"=10")</f>
        <v>18</v>
      </c>
      <c r="I55" s="14">
        <f>COUNTIF(questionari!D52:AF52,0)</f>
        <v>1</v>
      </c>
      <c r="J55" s="10" t="s">
        <v>97</v>
      </c>
      <c r="K55" s="9"/>
      <c r="L55" s="9"/>
      <c r="M55" s="9"/>
      <c r="N55" s="9"/>
      <c r="O55" s="9"/>
      <c r="P55" s="9"/>
      <c r="Q55" s="9"/>
    </row>
    <row r="56" spans="1:17" ht="13.5" customHeight="1">
      <c r="A56" s="66">
        <v>15</v>
      </c>
      <c r="B56" s="10" t="s">
        <v>30</v>
      </c>
      <c r="C56" s="65" t="s">
        <v>46</v>
      </c>
      <c r="D56" s="14">
        <f>COUNTIF(questionari!D53:AF53,1)+COUNTIF(questionari!D53:AF53,2)</f>
        <v>0</v>
      </c>
      <c r="E56" s="29">
        <f>COUNTIF(questionari!D53:AF53,"=3")+COUNTIF(questionari!D53:AF53,"=4")</f>
        <v>0</v>
      </c>
      <c r="F56" s="29">
        <f>COUNTIF(questionari!D53:AF53,"=5")+COUNTIF(questionari!D53:AF53,"=6")</f>
        <v>0</v>
      </c>
      <c r="G56" s="29">
        <f>COUNTIF(questionari!D53:AF53,"=7")+COUNTIF(questionari!D53:AF53,"=8")+COUNTIF(questionari!D53:AF53,"=9")</f>
        <v>9</v>
      </c>
      <c r="H56" s="29">
        <f>COUNTIF(questionari!D53:AF53,"=10")</f>
        <v>18</v>
      </c>
      <c r="I56" s="14">
        <f>COUNTIF(questionari!D53:AF53,0)</f>
        <v>1</v>
      </c>
      <c r="J56" s="10" t="s">
        <v>96</v>
      </c>
      <c r="K56" s="9"/>
      <c r="L56" s="9"/>
      <c r="M56" s="9"/>
      <c r="N56" s="9"/>
      <c r="O56" s="9"/>
      <c r="P56" s="9"/>
      <c r="Q56" s="9"/>
    </row>
    <row r="57" spans="1:17" ht="13.5" customHeight="1">
      <c r="A57" s="66"/>
      <c r="B57" s="10" t="s">
        <v>32</v>
      </c>
      <c r="C57" s="65"/>
      <c r="D57" s="14">
        <f>COUNTIF(questionari!D54:AF54,1)+COUNTIF(questionari!D54:AF54,2)</f>
        <v>0</v>
      </c>
      <c r="E57" s="29">
        <f>COUNTIF(questionari!D54:AF54,"=3")+COUNTIF(questionari!D54:AF54,"=4")</f>
        <v>0</v>
      </c>
      <c r="F57" s="29">
        <f>COUNTIF(questionari!D54:AF54,"=5")+COUNTIF(questionari!D54:AF54,"=6")</f>
        <v>0</v>
      </c>
      <c r="G57" s="29">
        <f>COUNTIF(questionari!D54:AF54,"=7")+COUNTIF(questionari!D54:AF54,"=8")+COUNTIF(questionari!D54:AF54,"=9")</f>
        <v>6</v>
      </c>
      <c r="H57" s="29">
        <f>COUNTIF(questionari!D54:AF54,"=10")</f>
        <v>21</v>
      </c>
      <c r="I57" s="14">
        <f>COUNTIF(questionari!D54:AF54,0)</f>
        <v>1</v>
      </c>
      <c r="J57" s="10" t="s">
        <v>97</v>
      </c>
      <c r="K57" s="9"/>
      <c r="L57" s="9"/>
      <c r="M57" s="9"/>
      <c r="N57" s="9"/>
      <c r="O57" s="9"/>
      <c r="P57" s="9"/>
      <c r="Q57" s="9"/>
    </row>
    <row r="58" spans="1:17" ht="13.5" customHeight="1">
      <c r="A58" s="66">
        <v>16</v>
      </c>
      <c r="B58" s="10" t="s">
        <v>30</v>
      </c>
      <c r="C58" s="65" t="s">
        <v>47</v>
      </c>
      <c r="D58" s="14">
        <f>COUNTIF(questionari!D55:AF55,1)+COUNTIF(questionari!D55:AF55,2)</f>
        <v>0</v>
      </c>
      <c r="E58" s="29">
        <f>COUNTIF(questionari!D55:AF55,"=3")+COUNTIF(questionari!D55:AF55,"=4")</f>
        <v>1</v>
      </c>
      <c r="F58" s="29">
        <f>COUNTIF(questionari!D55:AF55,"=5")+COUNTIF(questionari!D55:AF55,"=6")</f>
        <v>0</v>
      </c>
      <c r="G58" s="29">
        <f>COUNTIF(questionari!D55:AF55,"=7")+COUNTIF(questionari!D55:AF55,"=8")+COUNTIF(questionari!D55:AF55,"=9")</f>
        <v>12</v>
      </c>
      <c r="H58" s="29">
        <f>COUNTIF(questionari!D55:AF55,"=10")</f>
        <v>14</v>
      </c>
      <c r="I58" s="14">
        <f>COUNTIF(questionari!D55:AF55,0)</f>
        <v>1</v>
      </c>
      <c r="J58" s="10" t="s">
        <v>96</v>
      </c>
      <c r="K58" s="9"/>
      <c r="L58" s="9"/>
      <c r="M58" s="9"/>
      <c r="N58" s="9"/>
      <c r="O58" s="9"/>
      <c r="P58" s="9"/>
      <c r="Q58" s="9"/>
    </row>
    <row r="59" spans="1:17" ht="13.5" customHeight="1">
      <c r="A59" s="66"/>
      <c r="B59" s="10" t="s">
        <v>32</v>
      </c>
      <c r="C59" s="65"/>
      <c r="D59" s="14">
        <f>COUNTIF(questionari!D56:AF56,1)+COUNTIF(questionari!D56:AF56,2)</f>
        <v>0</v>
      </c>
      <c r="E59" s="29">
        <f>COUNTIF(questionari!D56:AF56,"=3")+COUNTIF(questionari!D56:AF56,"=4")</f>
        <v>0</v>
      </c>
      <c r="F59" s="29">
        <f>COUNTIF(questionari!D56:AF56,"=5")+COUNTIF(questionari!D56:AF56,"=6")</f>
        <v>0</v>
      </c>
      <c r="G59" s="29">
        <f>COUNTIF(questionari!D56:AF56,"=7")+COUNTIF(questionari!D56:AF56,"=8")+COUNTIF(questionari!D56:AF56,"=9")</f>
        <v>9</v>
      </c>
      <c r="H59" s="29">
        <f>COUNTIF(questionari!D56:AF56,"=10")</f>
        <v>18</v>
      </c>
      <c r="I59" s="14">
        <f>COUNTIF(questionari!D56:AF56,0)</f>
        <v>1</v>
      </c>
      <c r="J59" s="10" t="s">
        <v>97</v>
      </c>
      <c r="K59" s="9"/>
      <c r="L59" s="9"/>
      <c r="M59" s="9"/>
      <c r="N59" s="9"/>
      <c r="O59" s="9"/>
      <c r="P59" s="9"/>
      <c r="Q59" s="9"/>
    </row>
    <row r="60" spans="1:17" ht="13.5" customHeight="1">
      <c r="A60" s="66">
        <v>17</v>
      </c>
      <c r="B60" s="10" t="s">
        <v>30</v>
      </c>
      <c r="C60" s="65" t="s">
        <v>48</v>
      </c>
      <c r="D60" s="14">
        <f>COUNTIF(questionari!D57:AF57,1)+COUNTIF(questionari!D57:AF57,2)</f>
        <v>0</v>
      </c>
      <c r="E60" s="29">
        <f>COUNTIF(questionari!D57:AF57,"=3")+COUNTIF(questionari!D57:AF57,"=4")</f>
        <v>0</v>
      </c>
      <c r="F60" s="29">
        <f>COUNTIF(questionari!D57:AF57,"=5")+COUNTIF(questionari!D57:AF57,"=6")</f>
        <v>0</v>
      </c>
      <c r="G60" s="29">
        <f>COUNTIF(questionari!D57:AF57,"=7")+COUNTIF(questionari!D57:AF57,"=8")+COUNTIF(questionari!D57:AF57,"=9")</f>
        <v>11</v>
      </c>
      <c r="H60" s="29">
        <f>COUNTIF(questionari!D57:AF57,"=10")</f>
        <v>16</v>
      </c>
      <c r="I60" s="14">
        <f>COUNTIF(questionari!D57:AF57,0)</f>
        <v>1</v>
      </c>
      <c r="J60" s="10" t="s">
        <v>96</v>
      </c>
      <c r="K60" s="9"/>
      <c r="L60" s="9"/>
      <c r="M60" s="9"/>
      <c r="N60" s="9"/>
      <c r="O60" s="9"/>
      <c r="P60" s="9"/>
      <c r="Q60" s="9"/>
    </row>
    <row r="61" spans="1:17" ht="13.5" customHeight="1">
      <c r="A61" s="66"/>
      <c r="B61" s="10" t="s">
        <v>32</v>
      </c>
      <c r="C61" s="65"/>
      <c r="D61" s="14">
        <f>COUNTIF(questionari!D58:AF58,1)+COUNTIF(questionari!D58:AF58,2)</f>
        <v>0</v>
      </c>
      <c r="E61" s="29">
        <f>COUNTIF(questionari!D58:AF58,"=3")+COUNTIF(questionari!D58:AF58,"=4")</f>
        <v>0</v>
      </c>
      <c r="F61" s="29">
        <f>COUNTIF(questionari!D58:AF58,"=5")+COUNTIF(questionari!D58:AF58,"=6")</f>
        <v>1</v>
      </c>
      <c r="G61" s="29">
        <f>COUNTIF(questionari!D58:AF58,"=7")+COUNTIF(questionari!D58:AF58,"=8")+COUNTIF(questionari!D58:AF58,"=9")</f>
        <v>5</v>
      </c>
      <c r="H61" s="29">
        <f>COUNTIF(questionari!D58:AF58,"=10")</f>
        <v>21</v>
      </c>
      <c r="I61" s="14">
        <f>COUNTIF(questionari!D58:AF58,0)</f>
        <v>1</v>
      </c>
      <c r="J61" s="10" t="s">
        <v>97</v>
      </c>
      <c r="K61" s="9"/>
      <c r="L61" s="9"/>
      <c r="M61" s="9"/>
      <c r="N61" s="9"/>
      <c r="O61" s="9"/>
      <c r="P61" s="9"/>
      <c r="Q61" s="9"/>
    </row>
    <row r="62" spans="1:17" ht="13.5" customHeight="1">
      <c r="A62" s="66">
        <v>18</v>
      </c>
      <c r="B62" s="10" t="s">
        <v>30</v>
      </c>
      <c r="C62" s="65" t="s">
        <v>49</v>
      </c>
      <c r="D62" s="14">
        <f>COUNTIF(questionari!D59:AF59,1)+COUNTIF(questionari!D59:AF59,2)</f>
        <v>0</v>
      </c>
      <c r="E62" s="29">
        <f>COUNTIF(questionari!D59:AF59,"=3")+COUNTIF(questionari!D59:AF59,"=4")</f>
        <v>0</v>
      </c>
      <c r="F62" s="29">
        <f>COUNTIF(questionari!D59:AF59,"=5")+COUNTIF(questionari!D59:AF59,"=6")</f>
        <v>0</v>
      </c>
      <c r="G62" s="29">
        <f>COUNTIF(questionari!D59:AF59,"=7")+COUNTIF(questionari!D59:AF59,"=8")+COUNTIF(questionari!D59:AF59,"=9")</f>
        <v>8</v>
      </c>
      <c r="H62" s="29">
        <f>COUNTIF(questionari!D59:AF59,"=10")</f>
        <v>19</v>
      </c>
      <c r="I62" s="14">
        <f>COUNTIF(questionari!D59:AF59,0)</f>
        <v>1</v>
      </c>
      <c r="J62" s="10" t="s">
        <v>96</v>
      </c>
      <c r="K62" s="9"/>
      <c r="L62" s="9"/>
      <c r="M62" s="9"/>
      <c r="N62" s="9"/>
      <c r="O62" s="9"/>
      <c r="P62" s="9"/>
      <c r="Q62" s="9"/>
    </row>
    <row r="63" spans="1:17" ht="13.5" customHeight="1">
      <c r="A63" s="66"/>
      <c r="B63" s="10" t="s">
        <v>32</v>
      </c>
      <c r="C63" s="65"/>
      <c r="D63" s="14">
        <f>COUNTIF(questionari!D60:AF60,1)+COUNTIF(questionari!D60:AF60,2)</f>
        <v>0</v>
      </c>
      <c r="E63" s="29">
        <f>COUNTIF(questionari!D60:AF60,"=3")+COUNTIF(questionari!D60:AF60,"=4")</f>
        <v>0</v>
      </c>
      <c r="F63" s="29">
        <f>COUNTIF(questionari!D60:AF60,"=5")+COUNTIF(questionari!D60:AF60,"=6")</f>
        <v>0</v>
      </c>
      <c r="G63" s="29">
        <f>COUNTIF(questionari!D60:AF60,"=7")+COUNTIF(questionari!D60:AF60,"=8")+COUNTIF(questionari!D60:AF60,"=9")</f>
        <v>3</v>
      </c>
      <c r="H63" s="29">
        <f>COUNTIF(questionari!D60:AF60,"=10")</f>
        <v>24</v>
      </c>
      <c r="I63" s="14">
        <f>COUNTIF(questionari!D60:AF60,0)</f>
        <v>1</v>
      </c>
      <c r="J63" s="10" t="s">
        <v>97</v>
      </c>
      <c r="K63" s="9"/>
      <c r="L63" s="9"/>
      <c r="M63" s="9"/>
      <c r="N63" s="9"/>
      <c r="O63" s="9"/>
      <c r="P63" s="9"/>
      <c r="Q63" s="9"/>
    </row>
    <row r="64" spans="1:17" ht="13.5" customHeight="1">
      <c r="A64" s="66">
        <v>19</v>
      </c>
      <c r="B64" s="10" t="s">
        <v>30</v>
      </c>
      <c r="C64" s="65" t="s">
        <v>50</v>
      </c>
      <c r="D64" s="14">
        <f>COUNTIF(questionari!D61:AF61,1)+COUNTIF(questionari!D61:AF61,2)</f>
        <v>0</v>
      </c>
      <c r="E64" s="29">
        <f>COUNTIF(questionari!D61:AF61,"=3")+COUNTIF(questionari!D61:AF61,"=4")</f>
        <v>0</v>
      </c>
      <c r="F64" s="29">
        <f>COUNTIF(questionari!D61:AF61,"=5")+COUNTIF(questionari!D61:AF61,"=6")</f>
        <v>0</v>
      </c>
      <c r="G64" s="29">
        <f>COUNTIF(questionari!D61:AF61,"=7")+COUNTIF(questionari!D61:AF61,"=8")+COUNTIF(questionari!D61:AF61,"=9")</f>
        <v>10</v>
      </c>
      <c r="H64" s="29">
        <f>COUNTIF(questionari!D61:AF61,"=10")</f>
        <v>17</v>
      </c>
      <c r="I64" s="14">
        <f>COUNTIF(questionari!D61:AF61,0)</f>
        <v>1</v>
      </c>
      <c r="J64" s="10" t="s">
        <v>96</v>
      </c>
      <c r="K64" s="9"/>
      <c r="L64" s="9"/>
      <c r="M64" s="9"/>
      <c r="N64" s="9"/>
      <c r="O64" s="9"/>
      <c r="P64" s="9"/>
      <c r="Q64" s="9"/>
    </row>
    <row r="65" spans="1:17" ht="12.75">
      <c r="A65" s="66"/>
      <c r="B65" s="10" t="s">
        <v>32</v>
      </c>
      <c r="C65" s="65"/>
      <c r="D65" s="14">
        <f>COUNTIF(questionari!D62:AF62,1)+COUNTIF(questionari!D62:AF62,2)</f>
        <v>0</v>
      </c>
      <c r="E65" s="29">
        <f>COUNTIF(questionari!D62:AF62,"=3")+COUNTIF(questionari!D62:AF62,"=4")</f>
        <v>0</v>
      </c>
      <c r="F65" s="29">
        <f>COUNTIF(questionari!D62:AF62,"=5")+COUNTIF(questionari!D62:AF62,"=6")</f>
        <v>0</v>
      </c>
      <c r="G65" s="29">
        <f>COUNTIF(questionari!D62:AF62,"=7")+COUNTIF(questionari!D62:AF62,"=8")+COUNTIF(questionari!D62:AF62,"=9")</f>
        <v>10</v>
      </c>
      <c r="H65" s="29">
        <f>COUNTIF(questionari!D62:AF62,"=10")</f>
        <v>17</v>
      </c>
      <c r="I65" s="14">
        <f>COUNTIF(questionari!D62:AF62,0)</f>
        <v>1</v>
      </c>
      <c r="J65" s="10" t="s">
        <v>97</v>
      </c>
      <c r="K65" s="9"/>
      <c r="L65" s="9"/>
      <c r="M65" s="9"/>
      <c r="N65" s="9"/>
      <c r="O65" s="9"/>
      <c r="P65" s="9"/>
      <c r="Q65" s="9"/>
    </row>
    <row r="66" spans="1:17" ht="12.75" customHeight="1">
      <c r="A66" s="66">
        <v>20</v>
      </c>
      <c r="B66" s="10" t="s">
        <v>30</v>
      </c>
      <c r="C66" s="65" t="s">
        <v>51</v>
      </c>
      <c r="D66" s="14">
        <f>COUNTIF(questionari!D63:AF63,1)+COUNTIF(questionari!D63:AF63,2)</f>
        <v>0</v>
      </c>
      <c r="E66" s="29">
        <f>COUNTIF(questionari!D63:AF63,"=3")+COUNTIF(questionari!D63:AF63,"=4")</f>
        <v>4</v>
      </c>
      <c r="F66" s="29">
        <f>COUNTIF(questionari!D63:AF63,"=5")+COUNTIF(questionari!D63:AF63,"=6")</f>
        <v>1</v>
      </c>
      <c r="G66" s="29">
        <f>COUNTIF(questionari!D63:AF63,"=7")+COUNTIF(questionari!D63:AF63,"=8")+COUNTIF(questionari!D63:AF63,"=9")</f>
        <v>13</v>
      </c>
      <c r="H66" s="29">
        <f>COUNTIF(questionari!D63:AF63,"=10")</f>
        <v>9</v>
      </c>
      <c r="I66" s="14">
        <f>COUNTIF(questionari!D63:AF63,0)</f>
        <v>1</v>
      </c>
      <c r="J66" s="10" t="s">
        <v>96</v>
      </c>
      <c r="K66" s="9"/>
      <c r="L66" s="9"/>
      <c r="M66" s="9"/>
      <c r="N66" s="9"/>
      <c r="O66" s="9"/>
      <c r="P66" s="9"/>
      <c r="Q66" s="9"/>
    </row>
    <row r="67" spans="1:17" ht="12.75">
      <c r="A67" s="66"/>
      <c r="B67" s="10" t="s">
        <v>32</v>
      </c>
      <c r="C67" s="65"/>
      <c r="D67" s="14">
        <f>COUNTIF(questionari!D64:AF64,1)+COUNTIF(questionari!D64:AF64,2)</f>
        <v>0</v>
      </c>
      <c r="E67" s="29">
        <f>COUNTIF(questionari!D64:AF64,"=3")+COUNTIF(questionari!D64:AF64,"=4")</f>
        <v>0</v>
      </c>
      <c r="F67" s="29">
        <f>COUNTIF(questionari!D64:AF64,"=5")+COUNTIF(questionari!D64:AF64,"=6")</f>
        <v>0</v>
      </c>
      <c r="G67" s="29">
        <f>COUNTIF(questionari!D64:AF64,"=7")+COUNTIF(questionari!D64:AF64,"=8")+COUNTIF(questionari!D64:AF64,"=9")</f>
        <v>9</v>
      </c>
      <c r="H67" s="29">
        <f>COUNTIF(questionari!D64:AF64,"=10")</f>
        <v>18</v>
      </c>
      <c r="I67" s="14">
        <f>COUNTIF(questionari!D64:AF64,0)</f>
        <v>1</v>
      </c>
      <c r="J67" s="10" t="s">
        <v>97</v>
      </c>
      <c r="K67" s="9"/>
      <c r="L67" s="9"/>
      <c r="M67" s="9"/>
      <c r="N67" s="9"/>
      <c r="O67" s="9"/>
      <c r="P67" s="9"/>
      <c r="Q67" s="9"/>
    </row>
    <row r="68" spans="1:17" ht="12.75" customHeight="1">
      <c r="A68" s="66">
        <v>21</v>
      </c>
      <c r="B68" s="10" t="s">
        <v>30</v>
      </c>
      <c r="C68" s="65" t="s">
        <v>52</v>
      </c>
      <c r="D68" s="14">
        <f>COUNTIF(questionari!D65:AF65,1)+COUNTIF(questionari!D65:AF65,2)</f>
        <v>0</v>
      </c>
      <c r="E68" s="29">
        <f>COUNTIF(questionari!D65:AF65,"=3")+COUNTIF(questionari!D65:AF65,"=4")</f>
        <v>0</v>
      </c>
      <c r="F68" s="29">
        <f>COUNTIF(questionari!D65:AF65,"=5")+COUNTIF(questionari!D65:AF65,"=6")</f>
        <v>0</v>
      </c>
      <c r="G68" s="29">
        <f>COUNTIF(questionari!D65:AF65,"=7")+COUNTIF(questionari!D65:AF65,"=8")+COUNTIF(questionari!D65:AF65,"=9")</f>
        <v>13</v>
      </c>
      <c r="H68" s="29">
        <f>COUNTIF(questionari!D65:AF65,"=10")</f>
        <v>14</v>
      </c>
      <c r="I68" s="14">
        <f>COUNTIF(questionari!D65:AF65,0)</f>
        <v>1</v>
      </c>
      <c r="J68" s="10" t="s">
        <v>96</v>
      </c>
      <c r="K68" s="9"/>
      <c r="L68" s="9"/>
      <c r="M68" s="9"/>
      <c r="N68" s="9"/>
      <c r="O68" s="9"/>
      <c r="P68" s="9"/>
      <c r="Q68" s="9"/>
    </row>
    <row r="69" spans="1:17" ht="12.75">
      <c r="A69" s="66"/>
      <c r="B69" s="10" t="s">
        <v>32</v>
      </c>
      <c r="C69" s="65"/>
      <c r="D69" s="14">
        <f>COUNTIF(questionari!D66:AF66,1)+COUNTIF(questionari!D66:AF66,2)</f>
        <v>0</v>
      </c>
      <c r="E69" s="29">
        <f>COUNTIF(questionari!D66:AF66,"=3")+COUNTIF(questionari!D66:AF66,"=4")</f>
        <v>0</v>
      </c>
      <c r="F69" s="29">
        <f>COUNTIF(questionari!D66:AF66,"=5")+COUNTIF(questionari!D66:AF66,"=6")</f>
        <v>0</v>
      </c>
      <c r="G69" s="29">
        <f>COUNTIF(questionari!D66:AF66,"=7")+COUNTIF(questionari!D66:AF66,"=8")+COUNTIF(questionari!D66:AF66,"=9")</f>
        <v>7</v>
      </c>
      <c r="H69" s="29">
        <f>COUNTIF(questionari!D66:AF66,"=10")</f>
        <v>20</v>
      </c>
      <c r="I69" s="14">
        <f>COUNTIF(questionari!D66:AF66,0)</f>
        <v>1</v>
      </c>
      <c r="J69" s="10" t="s">
        <v>97</v>
      </c>
      <c r="K69" s="9"/>
      <c r="L69" s="9"/>
      <c r="M69" s="9"/>
      <c r="N69" s="9"/>
      <c r="O69" s="9"/>
      <c r="P69" s="9"/>
      <c r="Q69" s="9"/>
    </row>
    <row r="70" spans="1:17" ht="12.75" customHeight="1">
      <c r="A70" s="66">
        <v>22</v>
      </c>
      <c r="B70" s="10" t="s">
        <v>30</v>
      </c>
      <c r="C70" s="65" t="s">
        <v>53</v>
      </c>
      <c r="D70" s="14">
        <f>COUNTIF(questionari!D67:AF67,1)+COUNTIF(questionari!D67:AF67,2)</f>
        <v>0</v>
      </c>
      <c r="E70" s="29">
        <f>COUNTIF(questionari!D67:AF67,"=3")+COUNTIF(questionari!D67:AF67,"=4")</f>
        <v>0</v>
      </c>
      <c r="F70" s="29">
        <f>COUNTIF(questionari!D67:AF67,"=5")+COUNTIF(questionari!D67:AF67,"=6")</f>
        <v>0</v>
      </c>
      <c r="G70" s="29">
        <f>COUNTIF(questionari!D67:AF67,"=7")+COUNTIF(questionari!D67:AF67,"=8")+COUNTIF(questionari!D67:AF67,"=9")</f>
        <v>15</v>
      </c>
      <c r="H70" s="29">
        <f>COUNTIF(questionari!D67:AF67,"=10")</f>
        <v>12</v>
      </c>
      <c r="I70" s="14">
        <f>COUNTIF(questionari!D67:AF67,0)</f>
        <v>1</v>
      </c>
      <c r="J70" s="10" t="s">
        <v>96</v>
      </c>
      <c r="K70" s="9"/>
      <c r="L70" s="9"/>
      <c r="M70" s="9"/>
      <c r="N70" s="9"/>
      <c r="O70" s="9"/>
      <c r="P70" s="9"/>
      <c r="Q70" s="9"/>
    </row>
    <row r="71" spans="1:17" ht="12.75">
      <c r="A71" s="66"/>
      <c r="B71" s="10" t="s">
        <v>32</v>
      </c>
      <c r="C71" s="65"/>
      <c r="D71" s="14">
        <f>COUNTIF(questionari!D68:AF68,1)+COUNTIF(questionari!D68:AF68,2)</f>
        <v>0</v>
      </c>
      <c r="E71" s="29">
        <f>COUNTIF(questionari!D68:AF68,"=3")+COUNTIF(questionari!D68:AF68,"=4")</f>
        <v>0</v>
      </c>
      <c r="F71" s="29">
        <f>COUNTIF(questionari!D68:AF68,"=5")+COUNTIF(questionari!D68:AF68,"=6")</f>
        <v>1</v>
      </c>
      <c r="G71" s="29">
        <f>COUNTIF(questionari!D68:AF68,"=7")+COUNTIF(questionari!D68:AF68,"=8")+COUNTIF(questionari!D68:AF68,"=9")</f>
        <v>11</v>
      </c>
      <c r="H71" s="29">
        <f>COUNTIF(questionari!D68:AF68,"=10")</f>
        <v>15</v>
      </c>
      <c r="I71" s="14">
        <f>COUNTIF(questionari!D68:AF68,0)</f>
        <v>1</v>
      </c>
      <c r="J71" s="10" t="s">
        <v>97</v>
      </c>
      <c r="K71" s="9"/>
      <c r="L71" s="9"/>
      <c r="M71" s="9"/>
      <c r="N71" s="9"/>
      <c r="O71" s="9"/>
      <c r="P71" s="9"/>
      <c r="Q71" s="9"/>
    </row>
    <row r="72" spans="1:17" ht="12.75" customHeight="1">
      <c r="A72" s="66">
        <v>23</v>
      </c>
      <c r="B72" s="10" t="s">
        <v>30</v>
      </c>
      <c r="C72" s="65" t="s">
        <v>54</v>
      </c>
      <c r="D72" s="14">
        <f>COUNTIF(questionari!D69:AF69,1)+COUNTIF(questionari!D69:AF69,2)</f>
        <v>0</v>
      </c>
      <c r="E72" s="29">
        <f>COUNTIF(questionari!D69:AF69,"=3")+COUNTIF(questionari!D69:AF69,"=4")</f>
        <v>0</v>
      </c>
      <c r="F72" s="29">
        <f>COUNTIF(questionari!D69:AF69,"=5")+COUNTIF(questionari!D69:AF69,"=6")</f>
        <v>3</v>
      </c>
      <c r="G72" s="29">
        <f>COUNTIF(questionari!D69:AF69,"=7")+COUNTIF(questionari!D69:AF69,"=8")+COUNTIF(questionari!D69:AF69,"=9")</f>
        <v>12</v>
      </c>
      <c r="H72" s="29">
        <f>COUNTIF(questionari!D69:AF69,"=10")</f>
        <v>12</v>
      </c>
      <c r="I72" s="14">
        <f>COUNTIF(questionari!D69:AF69,0)</f>
        <v>1</v>
      </c>
      <c r="J72" s="10" t="s">
        <v>96</v>
      </c>
      <c r="K72" s="9"/>
      <c r="L72" s="9"/>
      <c r="M72" s="9"/>
      <c r="N72" s="9"/>
      <c r="O72" s="9"/>
      <c r="P72" s="9"/>
      <c r="Q72" s="9"/>
    </row>
    <row r="73" spans="1:17" ht="12.75">
      <c r="A73" s="66"/>
      <c r="B73" s="10" t="s">
        <v>32</v>
      </c>
      <c r="C73" s="65"/>
      <c r="D73" s="14">
        <f>COUNTIF(questionari!D70:AF70,1)+COUNTIF(questionari!D70:AF70,2)</f>
        <v>0</v>
      </c>
      <c r="E73" s="29">
        <f>COUNTIF(questionari!D70:AF70,"=3")+COUNTIF(questionari!D70:AF70,"=4")</f>
        <v>0</v>
      </c>
      <c r="F73" s="29">
        <f>COUNTIF(questionari!D70:AF70,"=5")+COUNTIF(questionari!D70:AF70,"=6")</f>
        <v>1</v>
      </c>
      <c r="G73" s="29">
        <f>COUNTIF(questionari!D70:AF70,"=7")+COUNTIF(questionari!D70:AF70,"=8")+COUNTIF(questionari!D70:AF70,"=9")</f>
        <v>10</v>
      </c>
      <c r="H73" s="29">
        <f>COUNTIF(questionari!D70:AF70,"=10")</f>
        <v>16</v>
      </c>
      <c r="I73" s="14">
        <f>COUNTIF(questionari!D70:AF70,0)</f>
        <v>1</v>
      </c>
      <c r="J73" s="10" t="s">
        <v>97</v>
      </c>
      <c r="K73" s="9"/>
      <c r="L73" s="9"/>
      <c r="M73" s="9"/>
      <c r="N73" s="9"/>
      <c r="O73" s="9"/>
      <c r="P73" s="9"/>
      <c r="Q73" s="9"/>
    </row>
    <row r="74" spans="1:17" ht="12.75" customHeight="1">
      <c r="A74" s="66">
        <v>24</v>
      </c>
      <c r="B74" s="10" t="s">
        <v>30</v>
      </c>
      <c r="C74" s="65" t="s">
        <v>55</v>
      </c>
      <c r="D74" s="14">
        <f>COUNTIF(questionari!D71:AF71,1)+COUNTIF(questionari!D71:AF71,2)</f>
        <v>0</v>
      </c>
      <c r="E74" s="29">
        <f>COUNTIF(questionari!D71:AF71,"=3")+COUNTIF(questionari!D71:AF71,"=4")</f>
        <v>0</v>
      </c>
      <c r="F74" s="29">
        <f>COUNTIF(questionari!D71:AF71,"=5")+COUNTIF(questionari!D71:AF71,"=6")</f>
        <v>0</v>
      </c>
      <c r="G74" s="29">
        <f>COUNTIF(questionari!D71:AF71,"=7")+COUNTIF(questionari!D71:AF71,"=8")+COUNTIF(questionari!D71:AF71,"=9")</f>
        <v>12</v>
      </c>
      <c r="H74" s="29">
        <f>COUNTIF(questionari!D71:AF71,"=10")</f>
        <v>15</v>
      </c>
      <c r="I74" s="14">
        <f>COUNTIF(questionari!D71:AF71,0)</f>
        <v>1</v>
      </c>
      <c r="J74" s="10" t="s">
        <v>96</v>
      </c>
      <c r="K74" s="9"/>
      <c r="L74" s="9"/>
      <c r="M74" s="9"/>
      <c r="N74" s="9"/>
      <c r="O74" s="9"/>
      <c r="P74" s="9"/>
      <c r="Q74" s="9"/>
    </row>
    <row r="75" spans="1:17" ht="12.75">
      <c r="A75" s="66"/>
      <c r="B75" s="10" t="s">
        <v>32</v>
      </c>
      <c r="C75" s="65"/>
      <c r="D75" s="14">
        <f>COUNTIF(questionari!D72:AF72,1)+COUNTIF(questionari!D72:AF72,2)</f>
        <v>0</v>
      </c>
      <c r="E75" s="29">
        <f>COUNTIF(questionari!D72:AF72,"=3")+COUNTIF(questionari!D72:AF72,"=4")</f>
        <v>0</v>
      </c>
      <c r="F75" s="29">
        <f>COUNTIF(questionari!D72:AF72,"=5")+COUNTIF(questionari!D72:AF72,"=6")</f>
        <v>0</v>
      </c>
      <c r="G75" s="29">
        <f>COUNTIF(questionari!D72:AF72,"=7")+COUNTIF(questionari!D72:AF72,"=8")+COUNTIF(questionari!D72:AF72,"=9")</f>
        <v>6</v>
      </c>
      <c r="H75" s="29">
        <f>COUNTIF(questionari!D72:AF72,"=10")</f>
        <v>21</v>
      </c>
      <c r="I75" s="14">
        <f>COUNTIF(questionari!D72:AF72,0)</f>
        <v>1</v>
      </c>
      <c r="J75" s="10" t="s">
        <v>97</v>
      </c>
      <c r="K75" s="9"/>
      <c r="L75" s="9"/>
      <c r="M75" s="9"/>
      <c r="N75" s="9"/>
      <c r="O75" s="9"/>
      <c r="P75" s="9"/>
      <c r="Q75" s="9"/>
    </row>
    <row r="76" spans="1:17" ht="12.75" customHeight="1">
      <c r="A76" s="66">
        <v>25</v>
      </c>
      <c r="B76" s="10" t="s">
        <v>30</v>
      </c>
      <c r="C76" s="65" t="s">
        <v>56</v>
      </c>
      <c r="D76" s="14">
        <f>COUNTIF(questionari!D73:AF73,1)+COUNTIF(questionari!D73:AF73,2)</f>
        <v>0</v>
      </c>
      <c r="E76" s="29">
        <f>COUNTIF(questionari!D73:AF73,"=3")+COUNTIF(questionari!D73:AF73,"=4")</f>
        <v>0</v>
      </c>
      <c r="F76" s="29">
        <f>COUNTIF(questionari!D73:AF73,"=5")+COUNTIF(questionari!D73:AF73,"=6")</f>
        <v>0</v>
      </c>
      <c r="G76" s="29">
        <f>COUNTIF(questionari!D73:AF73,"=7")+COUNTIF(questionari!D73:AF73,"=8")+COUNTIF(questionari!D73:AF73,"=9")</f>
        <v>10</v>
      </c>
      <c r="H76" s="29">
        <f>COUNTIF(questionari!D73:AF73,"=10")</f>
        <v>17</v>
      </c>
      <c r="I76" s="14">
        <f>COUNTIF(questionari!D73:AF73,0)</f>
        <v>1</v>
      </c>
      <c r="J76" s="10" t="s">
        <v>96</v>
      </c>
      <c r="K76" s="9"/>
      <c r="L76" s="9"/>
      <c r="M76" s="9"/>
      <c r="N76" s="9"/>
      <c r="O76" s="9"/>
      <c r="P76" s="9"/>
      <c r="Q76" s="9"/>
    </row>
    <row r="77" spans="1:17" ht="12.75">
      <c r="A77" s="66"/>
      <c r="B77" s="10" t="s">
        <v>32</v>
      </c>
      <c r="C77" s="65"/>
      <c r="D77" s="14">
        <f>COUNTIF(questionari!D74:AF74,1)+COUNTIF(questionari!D74:AF74,2)</f>
        <v>0</v>
      </c>
      <c r="E77" s="29">
        <f>COUNTIF(questionari!D74:AF74,"=3")+COUNTIF(questionari!D74:AF74,"=4")</f>
        <v>0</v>
      </c>
      <c r="F77" s="29">
        <f>COUNTIF(questionari!D74:AF74,"=5")+COUNTIF(questionari!D74:AF74,"=6")</f>
        <v>0</v>
      </c>
      <c r="G77" s="29">
        <f>COUNTIF(questionari!D74:AF74,"=7")+COUNTIF(questionari!D74:AF74,"=8")+COUNTIF(questionari!D74:AF74,"=9")</f>
        <v>7</v>
      </c>
      <c r="H77" s="29">
        <f>COUNTIF(questionari!D74:AF74,"=10")</f>
        <v>20</v>
      </c>
      <c r="I77" s="14">
        <f>COUNTIF(questionari!D74:AF74,0)</f>
        <v>1</v>
      </c>
      <c r="J77" s="10" t="s">
        <v>97</v>
      </c>
      <c r="K77" s="9"/>
      <c r="L77" s="9"/>
      <c r="M77" s="9"/>
      <c r="N77" s="9"/>
      <c r="O77" s="9"/>
      <c r="P77" s="9"/>
      <c r="Q77" s="9"/>
    </row>
    <row r="78" spans="1:17" ht="12.75" customHeight="1">
      <c r="A78" s="66">
        <v>26</v>
      </c>
      <c r="B78" s="10" t="s">
        <v>30</v>
      </c>
      <c r="C78" s="65" t="s">
        <v>57</v>
      </c>
      <c r="D78" s="14">
        <f>COUNTIF(questionari!D75:AF75,1)+COUNTIF(questionari!D75:AF75,2)</f>
        <v>0</v>
      </c>
      <c r="E78" s="29">
        <f>COUNTIF(questionari!D75:AF75,"=3")+COUNTIF(questionari!D75:AF75,"=4")</f>
        <v>0</v>
      </c>
      <c r="F78" s="29">
        <f>COUNTIF(questionari!D75:AF75,"=5")+COUNTIF(questionari!D75:AF75,"=6")</f>
        <v>1</v>
      </c>
      <c r="G78" s="29">
        <f>COUNTIF(questionari!D75:AF75,"=7")+COUNTIF(questionari!D75:AF75,"=8")+COUNTIF(questionari!D75:AF75,"=9")</f>
        <v>16</v>
      </c>
      <c r="H78" s="29">
        <f>COUNTIF(questionari!D75:AF75,"=10")</f>
        <v>10</v>
      </c>
      <c r="I78" s="14">
        <f>COUNTIF(questionari!D75:AF75,0)</f>
        <v>1</v>
      </c>
      <c r="J78" s="10" t="s">
        <v>96</v>
      </c>
      <c r="K78" s="9"/>
      <c r="L78" s="9"/>
      <c r="M78" s="9"/>
      <c r="N78" s="9"/>
      <c r="O78" s="9"/>
      <c r="P78" s="9"/>
      <c r="Q78" s="9"/>
    </row>
    <row r="79" spans="1:17" ht="12.75">
      <c r="A79" s="66"/>
      <c r="B79" s="10" t="s">
        <v>32</v>
      </c>
      <c r="C79" s="65"/>
      <c r="D79" s="14">
        <f>COUNTIF(questionari!D76:AF76,1)+COUNTIF(questionari!D76:AF76,2)</f>
        <v>0</v>
      </c>
      <c r="E79" s="29">
        <f>COUNTIF(questionari!D76:AF76,"=3")+COUNTIF(questionari!D76:AF76,"=4")</f>
        <v>0</v>
      </c>
      <c r="F79" s="29">
        <f>COUNTIF(questionari!D76:AF76,"=5")+COUNTIF(questionari!D76:AF76,"=6")</f>
        <v>0</v>
      </c>
      <c r="G79" s="29">
        <f>COUNTIF(questionari!D76:AF76,"=7")+COUNTIF(questionari!D76:AF76,"=8")+COUNTIF(questionari!D76:AF76,"=9")</f>
        <v>15</v>
      </c>
      <c r="H79" s="29">
        <f>COUNTIF(questionari!D76:AF76,"=10")</f>
        <v>12</v>
      </c>
      <c r="I79" s="14">
        <f>COUNTIF(questionari!D76:AF76,0)</f>
        <v>1</v>
      </c>
      <c r="J79" s="10" t="s">
        <v>97</v>
      </c>
      <c r="K79" s="9"/>
      <c r="L79" s="9"/>
      <c r="M79" s="9"/>
      <c r="N79" s="9"/>
      <c r="O79" s="9"/>
      <c r="P79" s="9"/>
      <c r="Q79" s="9"/>
    </row>
    <row r="80" spans="1:17" ht="12.75" customHeight="1">
      <c r="A80" s="66">
        <v>27</v>
      </c>
      <c r="B80" s="10" t="s">
        <v>30</v>
      </c>
      <c r="C80" s="65" t="s">
        <v>58</v>
      </c>
      <c r="D80" s="14">
        <f>COUNTIF(questionari!D77:AF77,1)+COUNTIF(questionari!D77:AF77,2)</f>
        <v>0</v>
      </c>
      <c r="E80" s="29">
        <f>COUNTIF(questionari!D77:AF77,"=3")+COUNTIF(questionari!D77:AF77,"=4")</f>
        <v>0</v>
      </c>
      <c r="F80" s="29">
        <f>COUNTIF(questionari!D77:AF77,"=5")+COUNTIF(questionari!D77:AF77,"=6")</f>
        <v>0</v>
      </c>
      <c r="G80" s="29">
        <f>COUNTIF(questionari!D77:AF77,"=7")+COUNTIF(questionari!D77:AF77,"=8")+COUNTIF(questionari!D77:AF77,"=9")</f>
        <v>20</v>
      </c>
      <c r="H80" s="29">
        <f>COUNTIF(questionari!D77:AF77,"=10")</f>
        <v>7</v>
      </c>
      <c r="I80" s="14">
        <f>COUNTIF(questionari!D77:AF77,0)</f>
        <v>1</v>
      </c>
      <c r="J80" s="10" t="s">
        <v>96</v>
      </c>
      <c r="K80" s="9"/>
      <c r="L80" s="9"/>
      <c r="M80" s="9"/>
      <c r="N80" s="9"/>
      <c r="O80" s="9"/>
      <c r="P80" s="9"/>
      <c r="Q80" s="9"/>
    </row>
    <row r="81" spans="1:17" ht="12.75">
      <c r="A81" s="66"/>
      <c r="B81" s="10" t="s">
        <v>32</v>
      </c>
      <c r="C81" s="65"/>
      <c r="D81" s="14">
        <f>COUNTIF(questionari!D78:AF78,1)+COUNTIF(questionari!D78:AF78,2)</f>
        <v>0</v>
      </c>
      <c r="E81" s="29">
        <f>COUNTIF(questionari!D78:AF78,"=3")+COUNTIF(questionari!D78:AF78,"=4")</f>
        <v>0</v>
      </c>
      <c r="F81" s="29">
        <f>COUNTIF(questionari!D78:AF78,"=5")+COUNTIF(questionari!D78:AF78,"=6")</f>
        <v>0</v>
      </c>
      <c r="G81" s="29">
        <f>COUNTIF(questionari!D78:AF78,"=7")+COUNTIF(questionari!D78:AF78,"=8")+COUNTIF(questionari!D78:AF78,"=9")</f>
        <v>17</v>
      </c>
      <c r="H81" s="29">
        <f>COUNTIF(questionari!D78:AF78,"=10")</f>
        <v>10</v>
      </c>
      <c r="I81" s="14">
        <f>COUNTIF(questionari!D78:AF78,0)</f>
        <v>1</v>
      </c>
      <c r="J81" s="10" t="s">
        <v>97</v>
      </c>
      <c r="K81" s="9"/>
      <c r="L81" s="9"/>
      <c r="M81" s="9"/>
      <c r="N81" s="9"/>
      <c r="O81" s="9"/>
      <c r="P81" s="9"/>
      <c r="Q81" s="9"/>
    </row>
    <row r="82" spans="1:17" ht="12.75" customHeight="1">
      <c r="A82" s="66">
        <v>28</v>
      </c>
      <c r="B82" s="10" t="s">
        <v>30</v>
      </c>
      <c r="C82" s="65" t="s">
        <v>59</v>
      </c>
      <c r="D82" s="14">
        <f>COUNTIF(questionari!D79:AF79,1)+COUNTIF(questionari!D79:AF79,2)</f>
        <v>0</v>
      </c>
      <c r="E82" s="29">
        <f>COUNTIF(questionari!D79:AF79,"=3")+COUNTIF(questionari!D79:AF79,"=4")</f>
        <v>0</v>
      </c>
      <c r="F82" s="29">
        <f>COUNTIF(questionari!D79:AF79,"=5")+COUNTIF(questionari!D79:AF79,"=6")</f>
        <v>0</v>
      </c>
      <c r="G82" s="29">
        <f>COUNTIF(questionari!D79:AF79,"=7")+COUNTIF(questionari!D79:AF79,"=8")+COUNTIF(questionari!D79:AF79,"=9")</f>
        <v>16</v>
      </c>
      <c r="H82" s="29">
        <f>COUNTIF(questionari!D79:AF79,"=10")</f>
        <v>11</v>
      </c>
      <c r="I82" s="14">
        <f>COUNTIF(questionari!D79:AF79,0)</f>
        <v>1</v>
      </c>
      <c r="J82" s="10" t="s">
        <v>96</v>
      </c>
      <c r="K82" s="9"/>
      <c r="L82" s="9"/>
      <c r="M82" s="9"/>
      <c r="N82" s="9"/>
      <c r="O82" s="9"/>
      <c r="P82" s="9"/>
      <c r="Q82" s="9"/>
    </row>
    <row r="83" spans="1:17" ht="12.75">
      <c r="A83" s="66"/>
      <c r="B83" s="10" t="s">
        <v>32</v>
      </c>
      <c r="C83" s="65"/>
      <c r="D83" s="14">
        <f>COUNTIF(questionari!D80:AF80,1)+COUNTIF(questionari!D80:AF80,2)</f>
        <v>0</v>
      </c>
      <c r="E83" s="29">
        <f>COUNTIF(questionari!D80:AF80,"=3")+COUNTIF(questionari!D80:AF80,"=4")</f>
        <v>0</v>
      </c>
      <c r="F83" s="29">
        <f>COUNTIF(questionari!D80:AF80,"=5")+COUNTIF(questionari!D80:AF80,"=6")</f>
        <v>0</v>
      </c>
      <c r="G83" s="29">
        <f>COUNTIF(questionari!D80:AF80,"=7")+COUNTIF(questionari!D80:AF80,"=8")+COUNTIF(questionari!D80:AF80,"=9")</f>
        <v>6</v>
      </c>
      <c r="H83" s="29">
        <f>COUNTIF(questionari!D80:AF80,"=10")</f>
        <v>21</v>
      </c>
      <c r="I83" s="14">
        <f>COUNTIF(questionari!D80:AF80,0)</f>
        <v>1</v>
      </c>
      <c r="J83" s="10" t="s">
        <v>97</v>
      </c>
      <c r="K83" s="9"/>
      <c r="L83" s="9"/>
      <c r="M83" s="9"/>
      <c r="N83" s="9"/>
      <c r="O83" s="9"/>
      <c r="P83" s="9"/>
      <c r="Q83" s="9"/>
    </row>
    <row r="84" spans="1:17" ht="12.75" customHeight="1">
      <c r="A84" s="66">
        <v>29</v>
      </c>
      <c r="B84" s="10" t="s">
        <v>30</v>
      </c>
      <c r="C84" s="65" t="s">
        <v>60</v>
      </c>
      <c r="D84" s="14">
        <f>COUNTIF(questionari!D81:AF81,1)+COUNTIF(questionari!D81:AF81,2)</f>
        <v>0</v>
      </c>
      <c r="E84" s="29">
        <f>COUNTIF(questionari!D81:AF81,"=3")+COUNTIF(questionari!D81:AF81,"=4")</f>
        <v>2</v>
      </c>
      <c r="F84" s="29">
        <f>COUNTIF(questionari!D81:AF81,"=5")+COUNTIF(questionari!D81:AF81,"=6")</f>
        <v>4</v>
      </c>
      <c r="G84" s="29">
        <f>COUNTIF(questionari!D81:AF81,"=7")+COUNTIF(questionari!D81:AF81,"=8")+COUNTIF(questionari!D81:AF81,"=9")</f>
        <v>11</v>
      </c>
      <c r="H84" s="29">
        <f>COUNTIF(questionari!D81:AF81,"=10")</f>
        <v>10</v>
      </c>
      <c r="I84" s="14">
        <f>COUNTIF(questionari!D81:AF81,0)</f>
        <v>1</v>
      </c>
      <c r="J84" s="10" t="s">
        <v>96</v>
      </c>
      <c r="K84" s="9"/>
      <c r="L84" s="9"/>
      <c r="M84" s="9"/>
      <c r="N84" s="9"/>
      <c r="O84" s="9"/>
      <c r="P84" s="9"/>
      <c r="Q84" s="9"/>
    </row>
    <row r="85" spans="1:17" ht="12.75">
      <c r="A85" s="66"/>
      <c r="B85" s="10" t="s">
        <v>32</v>
      </c>
      <c r="C85" s="65"/>
      <c r="D85" s="14">
        <f>COUNTIF(questionari!D82:AF82,1)+COUNTIF(questionari!D82:AF82,2)</f>
        <v>0</v>
      </c>
      <c r="E85" s="29">
        <f>COUNTIF(questionari!D82:AF82,"=3")+COUNTIF(questionari!D82:AF82,"=4")</f>
        <v>0</v>
      </c>
      <c r="F85" s="29">
        <f>COUNTIF(questionari!D82:AF82,"=5")+COUNTIF(questionari!D82:AF82,"=6")</f>
        <v>2</v>
      </c>
      <c r="G85" s="29">
        <f>COUNTIF(questionari!D82:AF82,"=7")+COUNTIF(questionari!D82:AF82,"=8")+COUNTIF(questionari!D82:AF82,"=9")</f>
        <v>9</v>
      </c>
      <c r="H85" s="29">
        <f>COUNTIF(questionari!D82:AF82,"=10")</f>
        <v>16</v>
      </c>
      <c r="I85" s="14">
        <f>COUNTIF(questionari!D82:AF82,0)</f>
        <v>1</v>
      </c>
      <c r="J85" s="10" t="s">
        <v>97</v>
      </c>
      <c r="K85" s="9"/>
      <c r="L85" s="9"/>
      <c r="M85" s="9"/>
      <c r="N85" s="9"/>
      <c r="O85" s="9"/>
      <c r="P85" s="9"/>
      <c r="Q85" s="9"/>
    </row>
    <row r="86" spans="1:17" ht="12.75" customHeight="1">
      <c r="A86" s="66">
        <v>30</v>
      </c>
      <c r="B86" s="10" t="s">
        <v>30</v>
      </c>
      <c r="C86" s="65" t="s">
        <v>61</v>
      </c>
      <c r="D86" s="14">
        <f>COUNTIF(questionari!D83:AF83,1)+COUNTIF(questionari!D83:AF83,2)</f>
        <v>0</v>
      </c>
      <c r="E86" s="29">
        <f>COUNTIF(questionari!D83:AF83,"=3")+COUNTIF(questionari!D83:AF83,"=4")</f>
        <v>0</v>
      </c>
      <c r="F86" s="29">
        <f>COUNTIF(questionari!D83:AF83,"=5")+COUNTIF(questionari!D83:AF83,"=6")</f>
        <v>1</v>
      </c>
      <c r="G86" s="29">
        <f>COUNTIF(questionari!D83:AF83,"=7")+COUNTIF(questionari!D83:AF83,"=8")+COUNTIF(questionari!D83:AF83,"=9")</f>
        <v>12</v>
      </c>
      <c r="H86" s="29">
        <f>COUNTIF(questionari!D83:AF83,"=10")</f>
        <v>14</v>
      </c>
      <c r="I86" s="14">
        <f>COUNTIF(questionari!D83:AF83,0)</f>
        <v>1</v>
      </c>
      <c r="J86" s="10" t="s">
        <v>96</v>
      </c>
      <c r="K86" s="9"/>
      <c r="L86" s="9"/>
      <c r="M86" s="9"/>
      <c r="N86" s="9"/>
      <c r="O86" s="9"/>
      <c r="P86" s="9"/>
      <c r="Q86" s="9"/>
    </row>
    <row r="87" spans="1:17" ht="12.75">
      <c r="A87" s="66"/>
      <c r="B87" s="10" t="s">
        <v>32</v>
      </c>
      <c r="C87" s="65"/>
      <c r="D87" s="14">
        <f>COUNTIF(questionari!D84:AF84,1)+COUNTIF(questionari!D84:AF84,2)</f>
        <v>0</v>
      </c>
      <c r="E87" s="29">
        <f>COUNTIF(questionari!D84:AF84,"=3")+COUNTIF(questionari!D84:AF84,"=4")</f>
        <v>0</v>
      </c>
      <c r="F87" s="29">
        <f>COUNTIF(questionari!D84:AF84,"=5")+COUNTIF(questionari!D84:AF84,"=6")</f>
        <v>0</v>
      </c>
      <c r="G87" s="29">
        <f>COUNTIF(questionari!D84:AF84,"=7")+COUNTIF(questionari!D84:AF84,"=8")+COUNTIF(questionari!D84:AF84,"=9")</f>
        <v>13</v>
      </c>
      <c r="H87" s="29">
        <f>COUNTIF(questionari!D84:AF84,"=10")</f>
        <v>14</v>
      </c>
      <c r="I87" s="14">
        <f>COUNTIF(questionari!D84:AF84,0)</f>
        <v>1</v>
      </c>
      <c r="J87" s="10" t="s">
        <v>97</v>
      </c>
      <c r="K87" s="9"/>
      <c r="L87" s="9"/>
      <c r="M87" s="9"/>
      <c r="N87" s="9"/>
      <c r="O87" s="9"/>
      <c r="P87" s="9"/>
      <c r="Q87" s="9"/>
    </row>
    <row r="88" spans="1:17" ht="12.75" customHeight="1">
      <c r="A88" s="66">
        <v>31</v>
      </c>
      <c r="B88" s="10" t="s">
        <v>30</v>
      </c>
      <c r="C88" s="65" t="s">
        <v>62</v>
      </c>
      <c r="D88" s="14">
        <f>COUNTIF(questionari!D85:AF85,1)+COUNTIF(questionari!D85:AF85,2)</f>
        <v>0</v>
      </c>
      <c r="E88" s="29">
        <f>COUNTIF(questionari!D85:AF85,"=3")+COUNTIF(questionari!D85:AF85,"=4")</f>
        <v>0</v>
      </c>
      <c r="F88" s="29">
        <f>COUNTIF(questionari!D85:AF85,"=5")+COUNTIF(questionari!D85:AF85,"=6")</f>
        <v>2</v>
      </c>
      <c r="G88" s="29">
        <f>COUNTIF(questionari!D85:AF85,"=7")+COUNTIF(questionari!D85:AF85,"=8")+COUNTIF(questionari!D85:AF85,"=9")</f>
        <v>13</v>
      </c>
      <c r="H88" s="29">
        <f>COUNTIF(questionari!D85:AF85,"=10")</f>
        <v>12</v>
      </c>
      <c r="I88" s="14">
        <f>COUNTIF(questionari!D85:AF85,0)</f>
        <v>1</v>
      </c>
      <c r="J88" s="10" t="s">
        <v>96</v>
      </c>
      <c r="K88" s="9"/>
      <c r="L88" s="9"/>
      <c r="M88" s="9"/>
      <c r="N88" s="9"/>
      <c r="O88" s="9"/>
      <c r="P88" s="9"/>
      <c r="Q88" s="9"/>
    </row>
    <row r="89" spans="1:17" ht="12.75">
      <c r="A89" s="66"/>
      <c r="B89" s="10" t="s">
        <v>32</v>
      </c>
      <c r="C89" s="65"/>
      <c r="D89" s="14">
        <f>COUNTIF(questionari!D86:AF86,1)+COUNTIF(questionari!D86:AF86,2)</f>
        <v>0</v>
      </c>
      <c r="E89" s="29">
        <f>COUNTIF(questionari!D86:AF86,"=3")+COUNTIF(questionari!D86:AF86,"=4")</f>
        <v>0</v>
      </c>
      <c r="F89" s="29">
        <f>COUNTIF(questionari!D86:AF86,"=5")+COUNTIF(questionari!D86:AF86,"=6")</f>
        <v>1</v>
      </c>
      <c r="G89" s="29">
        <f>COUNTIF(questionari!D86:AF86,"=7")+COUNTIF(questionari!D86:AF86,"=8")+COUNTIF(questionari!D86:AF86,"=9")</f>
        <v>13</v>
      </c>
      <c r="H89" s="29">
        <f>COUNTIF(questionari!D86:AF86,"=10")</f>
        <v>13</v>
      </c>
      <c r="I89" s="14">
        <f>COUNTIF(questionari!D86:AF86,0)</f>
        <v>1</v>
      </c>
      <c r="J89" s="10" t="s">
        <v>97</v>
      </c>
      <c r="K89" s="9"/>
      <c r="L89" s="9"/>
      <c r="M89" s="9"/>
      <c r="N89" s="9"/>
      <c r="O89" s="9"/>
      <c r="P89" s="9"/>
      <c r="Q89" s="9"/>
    </row>
    <row r="90" spans="1:17" ht="12.75" customHeight="1">
      <c r="A90" s="66">
        <v>32</v>
      </c>
      <c r="B90" s="10" t="s">
        <v>30</v>
      </c>
      <c r="C90" s="65" t="s">
        <v>63</v>
      </c>
      <c r="D90" s="14">
        <f>COUNTIF(questionari!D87:AF87,1)+COUNTIF(questionari!D87:AF87,2)</f>
        <v>0</v>
      </c>
      <c r="E90" s="29">
        <f>COUNTIF(questionari!D87:AF87,"=3")+COUNTIF(questionari!D87:AF87,"=4")</f>
        <v>1</v>
      </c>
      <c r="F90" s="29">
        <f>COUNTIF(questionari!D87:AF87,"=5")+COUNTIF(questionari!D87:AF87,"=6")</f>
        <v>0</v>
      </c>
      <c r="G90" s="29">
        <f>COUNTIF(questionari!D87:AF87,"=7")+COUNTIF(questionari!D87:AF87,"=8")+COUNTIF(questionari!D87:AF87,"=9")</f>
        <v>14</v>
      </c>
      <c r="H90" s="29">
        <f>COUNTIF(questionari!D87:AF87,"=10")</f>
        <v>12</v>
      </c>
      <c r="I90" s="14">
        <f>COUNTIF(questionari!D87:AF87,0)</f>
        <v>1</v>
      </c>
      <c r="J90" s="10" t="s">
        <v>96</v>
      </c>
      <c r="K90" s="9"/>
      <c r="L90" s="9"/>
      <c r="M90" s="9"/>
      <c r="N90" s="9"/>
      <c r="O90" s="9"/>
      <c r="P90" s="9"/>
      <c r="Q90" s="9"/>
    </row>
    <row r="91" spans="1:17" ht="12.75">
      <c r="A91" s="66"/>
      <c r="B91" s="10" t="s">
        <v>32</v>
      </c>
      <c r="C91" s="65"/>
      <c r="D91" s="14">
        <f>COUNTIF(questionari!D88:AF88,1)+COUNTIF(questionari!D88:AF88,2)</f>
        <v>0</v>
      </c>
      <c r="E91" s="29">
        <f>COUNTIF(questionari!D88:AF88,"=3")+COUNTIF(questionari!D88:AF88,"=4")</f>
        <v>0</v>
      </c>
      <c r="F91" s="29">
        <f>COUNTIF(questionari!D88:AF88,"=5")+COUNTIF(questionari!D88:AF88,"=6")</f>
        <v>0</v>
      </c>
      <c r="G91" s="29">
        <f>COUNTIF(questionari!D88:AF88,"=7")+COUNTIF(questionari!D88:AF88,"=8")+COUNTIF(questionari!D88:AF88,"=9")</f>
        <v>14</v>
      </c>
      <c r="H91" s="29">
        <f>COUNTIF(questionari!D88:AF88,"=10")</f>
        <v>13</v>
      </c>
      <c r="I91" s="14">
        <f>COUNTIF(questionari!D88:AF88,0)</f>
        <v>1</v>
      </c>
      <c r="J91" s="10" t="s">
        <v>97</v>
      </c>
      <c r="K91" s="9"/>
      <c r="L91" s="9"/>
      <c r="M91" s="9"/>
      <c r="N91" s="9"/>
      <c r="O91" s="9"/>
      <c r="P91" s="9"/>
      <c r="Q91" s="9"/>
    </row>
    <row r="92" spans="1:17" ht="12.75">
      <c r="A92" s="30"/>
      <c r="B92" s="10"/>
      <c r="C92" s="31" t="s">
        <v>99</v>
      </c>
      <c r="D92" s="32">
        <f aca="true" t="shared" si="0" ref="D92:I93">D28+D30+D32+D34+D36+D38+D40+D42+D44+D46+D48+D50+D52+D54+D56+D58+D60+D62+D64+D66+D68+D70+D72+D74+D76+D78+D80+D82+D84+D86+D88+D90</f>
        <v>0</v>
      </c>
      <c r="E92" s="32">
        <f t="shared" si="0"/>
        <v>10</v>
      </c>
      <c r="F92" s="32">
        <f t="shared" si="0"/>
        <v>24</v>
      </c>
      <c r="G92" s="32">
        <f t="shared" si="0"/>
        <v>420</v>
      </c>
      <c r="H92" s="32">
        <f t="shared" si="0"/>
        <v>410</v>
      </c>
      <c r="I92" s="32">
        <f t="shared" si="0"/>
        <v>32</v>
      </c>
      <c r="J92" s="32"/>
      <c r="K92" s="18"/>
      <c r="L92" s="18"/>
      <c r="M92" s="9"/>
      <c r="N92" s="9"/>
      <c r="O92" s="9"/>
      <c r="P92" s="9"/>
      <c r="Q92" s="9"/>
    </row>
    <row r="93" spans="1:17" ht="12.75">
      <c r="A93" s="30"/>
      <c r="B93" s="10"/>
      <c r="C93" s="31" t="s">
        <v>100</v>
      </c>
      <c r="D93" s="32">
        <f t="shared" si="0"/>
        <v>0</v>
      </c>
      <c r="E93" s="32">
        <f t="shared" si="0"/>
        <v>0</v>
      </c>
      <c r="F93" s="32">
        <f t="shared" si="0"/>
        <v>14</v>
      </c>
      <c r="G93" s="32">
        <f t="shared" si="0"/>
        <v>307</v>
      </c>
      <c r="H93" s="32">
        <f t="shared" si="0"/>
        <v>543</v>
      </c>
      <c r="I93" s="32">
        <f t="shared" si="0"/>
        <v>32</v>
      </c>
      <c r="J93" s="32"/>
      <c r="K93" s="18"/>
      <c r="L93" s="18"/>
      <c r="M93" s="9"/>
      <c r="N93" s="9"/>
      <c r="O93" s="9"/>
      <c r="P93" s="9"/>
      <c r="Q93" s="9"/>
    </row>
    <row r="94" spans="2:17" ht="12.75">
      <c r="B94" s="33"/>
      <c r="D94" s="10">
        <v>1</v>
      </c>
      <c r="E94" s="10">
        <v>2</v>
      </c>
      <c r="F94" s="10">
        <v>3</v>
      </c>
      <c r="G94" s="10">
        <v>4</v>
      </c>
      <c r="H94" s="10">
        <v>5</v>
      </c>
      <c r="I94" s="10">
        <v>7</v>
      </c>
      <c r="J94" s="10">
        <v>8</v>
      </c>
      <c r="K94" s="10">
        <v>9</v>
      </c>
      <c r="L94" s="10">
        <v>10</v>
      </c>
      <c r="M94" s="9"/>
      <c r="N94" s="9"/>
      <c r="O94" s="9"/>
      <c r="P94" s="9"/>
      <c r="Q94" s="9"/>
    </row>
    <row r="95" spans="1:12" ht="39">
      <c r="A95" s="34"/>
      <c r="B95" s="12" t="s">
        <v>64</v>
      </c>
      <c r="C95" s="4" t="s">
        <v>101</v>
      </c>
      <c r="D95" s="14">
        <f>COUNTIF(questionari!D89:AF89,"=1")</f>
        <v>0</v>
      </c>
      <c r="E95" s="14">
        <f>COUNTIF(questionari!D89:AF89,"=2")</f>
        <v>0</v>
      </c>
      <c r="F95" s="14">
        <f>COUNTIF(questionari!D89:AF89,"=3")</f>
        <v>0</v>
      </c>
      <c r="G95" s="29">
        <f>COUNTIF(questionari!D89:AF89,"=4")</f>
        <v>0</v>
      </c>
      <c r="H95" s="29">
        <f>COUNTIF(questionari!D89:AF89,"=5")</f>
        <v>0</v>
      </c>
      <c r="I95" s="29">
        <f>COUNTIF(questionari!D89:AF89,"=7")</f>
        <v>0</v>
      </c>
      <c r="J95" s="29">
        <f>COUNTIF(questionari!D89:AF89,"=8")</f>
        <v>4</v>
      </c>
      <c r="K95" s="29">
        <f>COUNTIF(questionari!D89:AF89,"=9")</f>
        <v>7</v>
      </c>
      <c r="L95" s="29">
        <f>COUNTIF(questionari!D89:AF89,"=10")</f>
        <v>16</v>
      </c>
    </row>
    <row r="96" spans="2:12" ht="26.25">
      <c r="B96" s="12" t="s">
        <v>66</v>
      </c>
      <c r="C96" s="4" t="s">
        <v>102</v>
      </c>
      <c r="D96" s="14">
        <f>COUNTIF(questionari!D90:AF90,"=1")</f>
        <v>0</v>
      </c>
      <c r="E96" s="14">
        <f>COUNTIF(questionari!D90:AF90,"=2")</f>
        <v>0</v>
      </c>
      <c r="F96" s="14">
        <f>COUNTIF(questionari!D90:AF90,"=3")</f>
        <v>0</v>
      </c>
      <c r="G96" s="29">
        <f>COUNTIF(questionari!D90:AF90,"=4")</f>
        <v>0</v>
      </c>
      <c r="H96" s="29">
        <f>COUNTIF(questionari!D90:AF90,"=5")</f>
        <v>0</v>
      </c>
      <c r="I96" s="29">
        <f>COUNTIF(questionari!D90:AF90,"=7")</f>
        <v>1</v>
      </c>
      <c r="J96" s="29">
        <f>COUNTIF(questionari!D90:AF90,"=8")</f>
        <v>7</v>
      </c>
      <c r="K96" s="29">
        <f>COUNTIF(questionari!D90:AF90,"=9")</f>
        <v>5</v>
      </c>
      <c r="L96" s="29">
        <f>COUNTIF(questionari!D90:AF90,"=10")</f>
        <v>14</v>
      </c>
    </row>
    <row r="97" spans="1:12" ht="26.25">
      <c r="A97" s="34"/>
      <c r="B97" s="12" t="s">
        <v>68</v>
      </c>
      <c r="C97" s="4" t="s">
        <v>69</v>
      </c>
      <c r="D97" s="14"/>
      <c r="E97" s="14"/>
      <c r="F97" s="14"/>
      <c r="G97" s="29"/>
      <c r="H97" s="29"/>
      <c r="I97" s="29"/>
      <c r="J97" s="29"/>
      <c r="K97" s="29"/>
      <c r="L97" s="29"/>
    </row>
    <row r="98" spans="2:13" ht="18">
      <c r="B98" s="35"/>
      <c r="C98" s="36"/>
      <c r="M98" s="37"/>
    </row>
    <row r="99" spans="10:13" ht="12.75">
      <c r="J99">
        <v>3.2</v>
      </c>
      <c r="K99">
        <v>9.9</v>
      </c>
      <c r="L99">
        <v>15</v>
      </c>
      <c r="M99" s="23">
        <f>AVERAGEA(J99:L99)</f>
        <v>9.366666666666667</v>
      </c>
    </row>
    <row r="100" spans="10:13" ht="12.75">
      <c r="J100">
        <v>4</v>
      </c>
      <c r="K100">
        <v>9.9</v>
      </c>
      <c r="L100">
        <v>14</v>
      </c>
      <c r="M100" s="23">
        <f>AVERAGEA(J100:L100)</f>
        <v>9.299999999999999</v>
      </c>
    </row>
  </sheetData>
  <sheetProtection selectLockedCells="1" selectUnlockedCells="1"/>
  <mergeCells count="65">
    <mergeCell ref="A88:A89"/>
    <mergeCell ref="C88:C89"/>
    <mergeCell ref="A90:A91"/>
    <mergeCell ref="C90:C91"/>
    <mergeCell ref="A84:A85"/>
    <mergeCell ref="C84:C85"/>
    <mergeCell ref="A86:A87"/>
    <mergeCell ref="C86:C87"/>
    <mergeCell ref="A80:A81"/>
    <mergeCell ref="C80:C81"/>
    <mergeCell ref="A82:A83"/>
    <mergeCell ref="C82:C83"/>
    <mergeCell ref="A76:A77"/>
    <mergeCell ref="C76:C77"/>
    <mergeCell ref="A78:A79"/>
    <mergeCell ref="C78:C79"/>
    <mergeCell ref="A72:A73"/>
    <mergeCell ref="C72:C73"/>
    <mergeCell ref="A74:A75"/>
    <mergeCell ref="C74:C75"/>
    <mergeCell ref="A68:A69"/>
    <mergeCell ref="C68:C69"/>
    <mergeCell ref="A70:A71"/>
    <mergeCell ref="C70:C71"/>
    <mergeCell ref="A64:A65"/>
    <mergeCell ref="C64:C65"/>
    <mergeCell ref="A66:A67"/>
    <mergeCell ref="C66:C67"/>
    <mergeCell ref="A60:A61"/>
    <mergeCell ref="C60:C61"/>
    <mergeCell ref="A62:A63"/>
    <mergeCell ref="C62:C63"/>
    <mergeCell ref="A56:A57"/>
    <mergeCell ref="C56:C57"/>
    <mergeCell ref="A58:A59"/>
    <mergeCell ref="C58:C59"/>
    <mergeCell ref="A52:A53"/>
    <mergeCell ref="C52:C53"/>
    <mergeCell ref="A54:A55"/>
    <mergeCell ref="C54:C55"/>
    <mergeCell ref="A48:A49"/>
    <mergeCell ref="C48:C49"/>
    <mergeCell ref="A50:A51"/>
    <mergeCell ref="C50:C51"/>
    <mergeCell ref="A44:A45"/>
    <mergeCell ref="C44:C45"/>
    <mergeCell ref="A46:A47"/>
    <mergeCell ref="C46:C47"/>
    <mergeCell ref="A40:A41"/>
    <mergeCell ref="C40:C41"/>
    <mergeCell ref="A42:A43"/>
    <mergeCell ref="C42:C43"/>
    <mergeCell ref="A36:A37"/>
    <mergeCell ref="C36:C37"/>
    <mergeCell ref="A38:A39"/>
    <mergeCell ref="C38:C39"/>
    <mergeCell ref="A32:A33"/>
    <mergeCell ref="C32:C33"/>
    <mergeCell ref="A34:A35"/>
    <mergeCell ref="C34:C35"/>
    <mergeCell ref="D2:Q2"/>
    <mergeCell ref="A28:A29"/>
    <mergeCell ref="C28:C29"/>
    <mergeCell ref="A30:A31"/>
    <mergeCell ref="C30:C31"/>
  </mergeCells>
  <printOptions horizontalCentered="1" verticalCentered="1"/>
  <pageMargins left="0.7875" right="0.7875" top="0.9840277777777777" bottom="0.9840277777777777" header="0.5118055555555555" footer="0.5118055555555555"/>
  <pageSetup horizontalDpi="300" verticalDpi="300" orientation="landscape" paperSize="9" scale="75"/>
  <headerFooter alignWithMargins="0">
    <oddHeader>&amp;LCUSTOMER SATISFACTION&amp;CSistema Gestione Qualità - SGQ</oddHeader>
    <oddFooter>&amp;LDIREZIONE PIANIFICAZIONE E CONTROLLO&amp;C&amp;P/&amp;N&amp;RAPRILE 2005</oddFooter>
  </headerFooter>
</worksheet>
</file>

<file path=xl/worksheets/sheet20.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- 8'!B2</f>
        <v>ANNO 2017 Questionari n° 28</v>
      </c>
      <c r="C2" s="76"/>
      <c r="D2" s="76"/>
      <c r="I2" s="75" t="s">
        <v>109</v>
      </c>
      <c r="J2" s="75"/>
      <c r="K2" s="75"/>
      <c r="L2" s="51">
        <f>calcoli!I44</f>
        <v>1</v>
      </c>
    </row>
    <row r="3" spans="9:12" ht="15.75">
      <c r="I3" s="75" t="s">
        <v>110</v>
      </c>
      <c r="J3" s="75"/>
      <c r="K3" s="75"/>
      <c r="L3" s="51">
        <f>calcoli!I45</f>
        <v>1</v>
      </c>
    </row>
    <row r="4" ht="15">
      <c r="F4" s="55" t="s">
        <v>119</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- 9'!B2</f>
        <v>ANNO 2017 Questionari n° 28</v>
      </c>
      <c r="C2" s="76"/>
      <c r="D2" s="76"/>
      <c r="I2" s="75" t="s">
        <v>109</v>
      </c>
      <c r="J2" s="75"/>
      <c r="K2" s="75"/>
      <c r="L2" s="51">
        <f>calcoli!I46</f>
        <v>1</v>
      </c>
    </row>
    <row r="3" spans="9:12" ht="15.75">
      <c r="I3" s="75" t="s">
        <v>110</v>
      </c>
      <c r="J3" s="75"/>
      <c r="K3" s="75"/>
      <c r="L3" s="56">
        <f>calcoli!I47</f>
        <v>1</v>
      </c>
    </row>
    <row r="4" ht="15">
      <c r="F4" s="55" t="s">
        <v>120</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- 10'!B2</f>
        <v>ANNO 2017 Questionari n° 28</v>
      </c>
      <c r="C2" s="76"/>
      <c r="D2" s="76"/>
      <c r="I2" s="75" t="s">
        <v>109</v>
      </c>
      <c r="J2" s="75"/>
      <c r="K2" s="75"/>
      <c r="L2" s="51">
        <f>calcoli!I48</f>
        <v>1</v>
      </c>
    </row>
    <row r="3" spans="9:12" ht="15.75">
      <c r="I3" s="75" t="s">
        <v>110</v>
      </c>
      <c r="J3" s="75"/>
      <c r="K3" s="75"/>
      <c r="L3" s="52">
        <f>calcoli!I49</f>
        <v>1</v>
      </c>
    </row>
    <row r="4" ht="15">
      <c r="F4" s="55" t="s">
        <v>121</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- 11'!B2</f>
        <v>ANNO 2017 Questionari n° 28</v>
      </c>
      <c r="C2" s="76"/>
      <c r="D2" s="76"/>
      <c r="I2" s="75" t="s">
        <v>109</v>
      </c>
      <c r="J2" s="75"/>
      <c r="K2" s="75"/>
      <c r="L2" s="51">
        <f>calcoli!I50</f>
        <v>1</v>
      </c>
    </row>
    <row r="3" spans="9:12" ht="15.75">
      <c r="I3" s="75" t="s">
        <v>110</v>
      </c>
      <c r="J3" s="75"/>
      <c r="K3" s="75"/>
      <c r="L3" s="51">
        <f>calcoli!I51</f>
        <v>1</v>
      </c>
    </row>
    <row r="4" ht="15">
      <c r="F4" s="55" t="s">
        <v>122</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- 12'!B2</f>
        <v>ANNO 2017 Questionari n° 28</v>
      </c>
      <c r="C2" s="76"/>
      <c r="D2" s="76"/>
      <c r="I2" s="75" t="s">
        <v>109</v>
      </c>
      <c r="J2" s="75"/>
      <c r="K2" s="75"/>
      <c r="L2" s="51">
        <f>calcoli!I52</f>
        <v>1</v>
      </c>
    </row>
    <row r="3" spans="9:12" ht="15.75">
      <c r="I3" s="75" t="s">
        <v>110</v>
      </c>
      <c r="J3" s="75"/>
      <c r="K3" s="75"/>
      <c r="L3" s="52">
        <f>calcoli!I53</f>
        <v>1</v>
      </c>
    </row>
    <row r="4" ht="15">
      <c r="F4" s="55" t="s">
        <v>123</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5.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- 13'!B2</f>
        <v>ANNO 2017 Questionari n° 28</v>
      </c>
      <c r="C2" s="76"/>
      <c r="D2" s="76"/>
      <c r="I2" s="75" t="s">
        <v>109</v>
      </c>
      <c r="J2" s="75"/>
      <c r="K2" s="75"/>
      <c r="L2" s="51">
        <f>calcoli!I54</f>
        <v>1</v>
      </c>
    </row>
    <row r="3" spans="9:12" ht="15.75">
      <c r="I3" s="75" t="s">
        <v>110</v>
      </c>
      <c r="J3" s="75"/>
      <c r="K3" s="75"/>
      <c r="L3" s="56">
        <f>calcoli!I55</f>
        <v>1</v>
      </c>
    </row>
    <row r="4" ht="15">
      <c r="F4" s="55" t="s">
        <v>124</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- 14'!B2</f>
        <v>ANNO 2017 Questionari n° 28</v>
      </c>
      <c r="C2" s="76"/>
      <c r="D2" s="76"/>
      <c r="I2" s="75" t="s">
        <v>109</v>
      </c>
      <c r="J2" s="75"/>
      <c r="K2" s="75"/>
      <c r="L2" s="51">
        <f>calcoli!I56</f>
        <v>1</v>
      </c>
    </row>
    <row r="3" spans="9:12" ht="15.75">
      <c r="I3" s="75" t="s">
        <v>110</v>
      </c>
      <c r="J3" s="75"/>
      <c r="K3" s="75"/>
      <c r="L3" s="56">
        <f>calcoli!I57</f>
        <v>1</v>
      </c>
    </row>
    <row r="4" ht="15">
      <c r="F4" s="55" t="s">
        <v>125</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- 15'!B2</f>
        <v>ANNO 2017 Questionari n° 28</v>
      </c>
      <c r="C2" s="76"/>
      <c r="D2" s="76"/>
      <c r="I2" s="75" t="s">
        <v>109</v>
      </c>
      <c r="J2" s="75"/>
      <c r="K2" s="75"/>
      <c r="L2" s="51">
        <f>calcoli!I58</f>
        <v>1</v>
      </c>
    </row>
    <row r="3" spans="9:12" ht="15.75">
      <c r="I3" s="75" t="s">
        <v>110</v>
      </c>
      <c r="J3" s="75"/>
      <c r="K3" s="75"/>
      <c r="L3" s="56">
        <f>calcoli!I59</f>
        <v>1</v>
      </c>
    </row>
    <row r="4" ht="15">
      <c r="F4" s="55" t="s">
        <v>126</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8.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- 16'!B2</f>
        <v>ANNO 2017 Questionari n° 28</v>
      </c>
      <c r="C2" s="76"/>
      <c r="D2" s="76"/>
      <c r="I2" s="75" t="s">
        <v>109</v>
      </c>
      <c r="J2" s="75"/>
      <c r="K2" s="75"/>
      <c r="L2" s="51">
        <f>calcoli!I60</f>
        <v>1</v>
      </c>
    </row>
    <row r="3" spans="9:12" ht="15.75">
      <c r="I3" s="75" t="s">
        <v>110</v>
      </c>
      <c r="J3" s="75"/>
      <c r="K3" s="75"/>
      <c r="L3" s="56">
        <f>calcoli!I61</f>
        <v>1</v>
      </c>
    </row>
    <row r="4" ht="15">
      <c r="F4" s="55" t="s">
        <v>127</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9.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- 17'!B2</f>
        <v>ANNO 2017 Questionari n° 28</v>
      </c>
      <c r="C2" s="76"/>
      <c r="D2" s="76"/>
      <c r="F2" s="50"/>
      <c r="I2" s="75" t="s">
        <v>109</v>
      </c>
      <c r="J2" s="75"/>
      <c r="K2" s="75"/>
      <c r="L2" s="51">
        <f>calcoli!I62</f>
        <v>1</v>
      </c>
    </row>
    <row r="3" spans="6:12" ht="15.75">
      <c r="F3" s="50"/>
      <c r="I3" s="75" t="s">
        <v>110</v>
      </c>
      <c r="J3" s="75"/>
      <c r="K3" s="75"/>
      <c r="L3" s="56">
        <f>calcoli!I63</f>
        <v>1</v>
      </c>
    </row>
    <row r="4" ht="15">
      <c r="F4" s="55" t="s">
        <v>128</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B2:J20"/>
  <sheetViews>
    <sheetView zoomScale="70" zoomScaleNormal="70" zoomScalePageLayoutView="0" workbookViewId="0" topLeftCell="A1">
      <selection activeCell="J7" sqref="J7"/>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ht="15.75" customHeight="1">
      <c r="C2" s="38"/>
    </row>
    <row r="3" spans="2:10" ht="40.5" customHeight="1">
      <c r="B3" s="69"/>
      <c r="C3" s="69"/>
      <c r="D3" s="70" t="s">
        <v>103</v>
      </c>
      <c r="E3" s="70"/>
      <c r="F3" s="70"/>
      <c r="G3" s="70"/>
      <c r="H3" s="70"/>
      <c r="I3" s="71" t="s">
        <v>104</v>
      </c>
      <c r="J3" s="71"/>
    </row>
    <row r="4" spans="2:10" ht="12.75">
      <c r="B4" s="69"/>
      <c r="C4" s="69"/>
      <c r="D4" s="70"/>
      <c r="E4" s="70"/>
      <c r="F4" s="70" t="s">
        <v>105</v>
      </c>
      <c r="G4" s="70"/>
      <c r="H4" s="70"/>
      <c r="I4" s="71"/>
      <c r="J4" s="71"/>
    </row>
    <row r="5" spans="2:10" ht="9.75" customHeight="1">
      <c r="B5" s="69"/>
      <c r="C5" s="69"/>
      <c r="D5" s="70"/>
      <c r="E5" s="70"/>
      <c r="F5" s="70"/>
      <c r="G5" s="70"/>
      <c r="H5" s="70"/>
      <c r="I5" s="71"/>
      <c r="J5" s="71"/>
    </row>
    <row r="6" spans="2:10" ht="9" customHeight="1">
      <c r="B6" s="69"/>
      <c r="C6" s="69"/>
      <c r="D6" s="70"/>
      <c r="E6" s="70"/>
      <c r="F6" s="70"/>
      <c r="G6" s="70"/>
      <c r="H6" s="70"/>
      <c r="I6" s="71"/>
      <c r="J6" s="71"/>
    </row>
    <row r="7" spans="2:10" ht="12.75">
      <c r="B7" s="69"/>
      <c r="C7" s="69"/>
      <c r="D7" s="39"/>
      <c r="E7" s="40"/>
      <c r="F7" s="40"/>
      <c r="G7" s="40"/>
      <c r="H7" s="41"/>
      <c r="I7" s="42" t="s">
        <v>106</v>
      </c>
      <c r="J7" s="43">
        <v>2017</v>
      </c>
    </row>
    <row r="8" spans="2:10" ht="9.75" customHeight="1">
      <c r="B8" s="69"/>
      <c r="C8" s="69"/>
      <c r="D8" s="44"/>
      <c r="E8" s="45"/>
      <c r="F8" s="45"/>
      <c r="G8" s="45"/>
      <c r="H8" s="46"/>
      <c r="I8" s="47"/>
      <c r="J8" s="48"/>
    </row>
    <row r="9" spans="2:10" ht="41.25" customHeight="1">
      <c r="B9" s="72" t="s">
        <v>107</v>
      </c>
      <c r="C9" s="72"/>
      <c r="D9" s="72"/>
      <c r="E9" s="72"/>
      <c r="F9" s="72"/>
      <c r="G9" s="72"/>
      <c r="H9" s="72"/>
      <c r="I9" s="72"/>
      <c r="J9" s="72"/>
    </row>
    <row r="10" spans="2:10" ht="22.5" customHeight="1">
      <c r="B10" s="72"/>
      <c r="C10" s="72"/>
      <c r="D10" s="72"/>
      <c r="E10" s="72"/>
      <c r="F10" s="72"/>
      <c r="G10" s="72"/>
      <c r="H10" s="72"/>
      <c r="I10" s="72"/>
      <c r="J10" s="72"/>
    </row>
    <row r="11" spans="2:10" ht="9" customHeight="1">
      <c r="B11" s="72"/>
      <c r="C11" s="72"/>
      <c r="D11" s="72"/>
      <c r="E11" s="72"/>
      <c r="F11" s="72"/>
      <c r="G11" s="72"/>
      <c r="H11" s="72"/>
      <c r="I11" s="72"/>
      <c r="J11" s="72"/>
    </row>
    <row r="12" spans="2:10" ht="12.75">
      <c r="B12" s="72"/>
      <c r="C12" s="72"/>
      <c r="D12" s="72"/>
      <c r="E12" s="72"/>
      <c r="F12" s="72"/>
      <c r="G12" s="72"/>
      <c r="H12" s="72"/>
      <c r="I12" s="72"/>
      <c r="J12" s="72"/>
    </row>
    <row r="13" spans="2:10" ht="12.75">
      <c r="B13" s="72"/>
      <c r="C13" s="72"/>
      <c r="D13" s="72"/>
      <c r="E13" s="72"/>
      <c r="F13" s="72"/>
      <c r="G13" s="72"/>
      <c r="H13" s="72"/>
      <c r="I13" s="72"/>
      <c r="J13" s="72"/>
    </row>
    <row r="14" spans="2:10" ht="9" customHeight="1">
      <c r="B14" s="72"/>
      <c r="C14" s="72"/>
      <c r="D14" s="72"/>
      <c r="E14" s="72"/>
      <c r="F14" s="72"/>
      <c r="G14" s="72"/>
      <c r="H14" s="72"/>
      <c r="I14" s="72"/>
      <c r="J14" s="72"/>
    </row>
    <row r="15" spans="2:10" ht="12.75">
      <c r="B15" s="72"/>
      <c r="C15" s="72"/>
      <c r="D15" s="72"/>
      <c r="E15" s="72"/>
      <c r="F15" s="72"/>
      <c r="G15" s="72"/>
      <c r="H15" s="72"/>
      <c r="I15" s="72"/>
      <c r="J15" s="72"/>
    </row>
    <row r="16" spans="2:10" ht="12.75">
      <c r="B16" s="72"/>
      <c r="C16" s="72"/>
      <c r="D16" s="72"/>
      <c r="E16" s="72"/>
      <c r="F16" s="72"/>
      <c r="G16" s="72"/>
      <c r="H16" s="72"/>
      <c r="I16" s="72"/>
      <c r="J16" s="72"/>
    </row>
    <row r="17" spans="2:10" ht="9" customHeight="1">
      <c r="B17" s="72"/>
      <c r="C17" s="72"/>
      <c r="D17" s="72"/>
      <c r="E17" s="72"/>
      <c r="F17" s="72"/>
      <c r="G17" s="72"/>
      <c r="H17" s="72"/>
      <c r="I17" s="72"/>
      <c r="J17" s="72"/>
    </row>
    <row r="18" spans="2:10" ht="12.75">
      <c r="B18" s="72"/>
      <c r="C18" s="72"/>
      <c r="D18" s="72"/>
      <c r="E18" s="72"/>
      <c r="F18" s="72"/>
      <c r="G18" s="72"/>
      <c r="H18" s="72"/>
      <c r="I18" s="72"/>
      <c r="J18" s="72"/>
    </row>
    <row r="19" spans="2:10" ht="12.75">
      <c r="B19" s="72"/>
      <c r="C19" s="72"/>
      <c r="D19" s="72"/>
      <c r="E19" s="72"/>
      <c r="F19" s="72"/>
      <c r="G19" s="72"/>
      <c r="H19" s="72"/>
      <c r="I19" s="72"/>
      <c r="J19" s="72"/>
    </row>
    <row r="20" ht="9" customHeight="1">
      <c r="B20" t="s">
        <v>108</v>
      </c>
    </row>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3:C8"/>
    <mergeCell ref="D3:H6"/>
    <mergeCell ref="I3:J6"/>
    <mergeCell ref="B9:J19"/>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indexed="40"/>
  </sheetPr>
  <dimension ref="B2:M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2" width="12.57421875" style="0" customWidth="1"/>
    <col min="3" max="10" width="11.57421875" style="0" customWidth="1"/>
    <col min="11" max="11" width="14.7109375" style="0" customWidth="1"/>
    <col min="12" max="12" width="10.7109375" style="0" customWidth="1"/>
  </cols>
  <sheetData>
    <row r="1" ht="7.5" customHeight="1"/>
    <row r="2" spans="2:13" ht="15.75">
      <c r="B2" s="76" t="str">
        <f>'ITEM - 18'!B2</f>
        <v>ANNO 2017 Questionari n° 28</v>
      </c>
      <c r="C2" s="76"/>
      <c r="D2" s="76"/>
      <c r="I2" s="75" t="s">
        <v>109</v>
      </c>
      <c r="J2" s="75" t="s">
        <v>109</v>
      </c>
      <c r="K2" s="75"/>
      <c r="L2" s="51">
        <f>calcoli!I64</f>
        <v>1</v>
      </c>
      <c r="M2" s="57"/>
    </row>
    <row r="3" spans="9:13" ht="15.75">
      <c r="I3" s="75" t="s">
        <v>110</v>
      </c>
      <c r="J3" s="75" t="s">
        <v>110</v>
      </c>
      <c r="K3" s="75"/>
      <c r="L3" s="51">
        <f>calcoli!I65</f>
        <v>1</v>
      </c>
      <c r="M3" s="57"/>
    </row>
    <row r="4" spans="6:7" ht="15">
      <c r="F4" s="55" t="s">
        <v>129</v>
      </c>
      <c r="G4" s="55"/>
    </row>
    <row r="5" ht="9.75" customHeight="1"/>
    <row r="6" ht="9" customHeight="1"/>
    <row r="7" spans="10:11" ht="12.75">
      <c r="J7" s="49"/>
      <c r="K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- 19'!B2</f>
        <v>ANNO 2017 Questionari n° 28</v>
      </c>
      <c r="C2" s="76"/>
      <c r="D2" s="76"/>
      <c r="I2" s="75" t="s">
        <v>109</v>
      </c>
      <c r="J2" s="75"/>
      <c r="K2" s="75"/>
      <c r="L2" s="51">
        <f>calcoli!I66</f>
        <v>1</v>
      </c>
    </row>
    <row r="3" spans="9:12" ht="15.75">
      <c r="I3" s="75" t="s">
        <v>110</v>
      </c>
      <c r="J3" s="75"/>
      <c r="K3" s="75"/>
      <c r="L3" s="51">
        <f>calcoli!I67</f>
        <v>1</v>
      </c>
    </row>
    <row r="4" ht="15">
      <c r="F4" s="55" t="s">
        <v>130</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- 20'!B2</f>
        <v>ANNO 2017 Questionari n° 28</v>
      </c>
      <c r="C2" s="76"/>
      <c r="D2" s="76"/>
      <c r="I2" s="75" t="s">
        <v>109</v>
      </c>
      <c r="J2" s="75"/>
      <c r="K2" s="75"/>
      <c r="L2" s="51">
        <f>calcoli!I68</f>
        <v>1</v>
      </c>
    </row>
    <row r="3" spans="9:12" ht="15.75">
      <c r="I3" s="75" t="s">
        <v>110</v>
      </c>
      <c r="J3" s="75"/>
      <c r="K3" s="75"/>
      <c r="L3" s="56">
        <f>calcoli!I69</f>
        <v>1</v>
      </c>
    </row>
    <row r="4" ht="15">
      <c r="F4" s="55" t="s">
        <v>131</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- 21'!B2</f>
        <v>ANNO 2017 Questionari n° 28</v>
      </c>
      <c r="C2" s="76"/>
      <c r="D2" s="76"/>
      <c r="I2" s="75" t="s">
        <v>109</v>
      </c>
      <c r="J2" s="75"/>
      <c r="K2" s="75"/>
      <c r="L2" s="51">
        <f>calcoli!I70</f>
        <v>1</v>
      </c>
    </row>
    <row r="3" spans="9:12" ht="15.75">
      <c r="I3" s="75" t="s">
        <v>110</v>
      </c>
      <c r="J3" s="75"/>
      <c r="K3" s="75"/>
      <c r="L3" s="51">
        <f>calcoli!I71</f>
        <v>1</v>
      </c>
    </row>
    <row r="4" ht="15">
      <c r="F4" s="55" t="s">
        <v>132</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4.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- 22'!B2</f>
        <v>ANNO 2017 Questionari n° 28</v>
      </c>
      <c r="C2" s="76"/>
      <c r="D2" s="76"/>
      <c r="I2" s="75" t="s">
        <v>109</v>
      </c>
      <c r="J2" s="75"/>
      <c r="K2" s="75"/>
      <c r="L2" s="51">
        <f>calcoli!I72</f>
        <v>1</v>
      </c>
    </row>
    <row r="3" spans="9:12" ht="15.75">
      <c r="I3" s="75" t="s">
        <v>110</v>
      </c>
      <c r="J3" s="75"/>
      <c r="K3" s="75"/>
      <c r="L3" s="51">
        <f>calcoli!I73</f>
        <v>1</v>
      </c>
    </row>
    <row r="4" ht="15">
      <c r="F4" s="55" t="s">
        <v>133</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5.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- 23'!B2</f>
        <v>ANNO 2017 Questionari n° 28</v>
      </c>
      <c r="C2" s="76"/>
      <c r="D2" s="76"/>
      <c r="I2" s="75" t="s">
        <v>109</v>
      </c>
      <c r="J2" s="75"/>
      <c r="K2" s="75"/>
      <c r="L2" s="51">
        <f>calcoli!I74</f>
        <v>1</v>
      </c>
    </row>
    <row r="3" spans="9:12" ht="15.75">
      <c r="I3" s="75" t="s">
        <v>110</v>
      </c>
      <c r="J3" s="75"/>
      <c r="K3" s="75"/>
      <c r="L3" s="51">
        <f>calcoli!I75</f>
        <v>1</v>
      </c>
    </row>
    <row r="4" ht="15">
      <c r="F4" s="55" t="s">
        <v>134</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6.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- 24'!B2</f>
        <v>ANNO 2017 Questionari n° 28</v>
      </c>
      <c r="C2" s="76"/>
      <c r="D2" s="76"/>
      <c r="I2" s="75" t="s">
        <v>109</v>
      </c>
      <c r="J2" s="75"/>
      <c r="K2" s="75"/>
      <c r="L2" s="51">
        <f>calcoli!I76</f>
        <v>1</v>
      </c>
    </row>
    <row r="3" spans="9:12" ht="15.75">
      <c r="I3" s="75" t="s">
        <v>110</v>
      </c>
      <c r="J3" s="75"/>
      <c r="K3" s="75"/>
      <c r="L3" s="51">
        <f>calcoli!I77</f>
        <v>1</v>
      </c>
    </row>
    <row r="4" ht="15">
      <c r="F4" s="55" t="s">
        <v>135</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7.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- 25'!B2</f>
        <v>ANNO 2017 Questionari n° 28</v>
      </c>
      <c r="C2" s="76"/>
      <c r="D2" s="76"/>
      <c r="I2" s="75" t="s">
        <v>109</v>
      </c>
      <c r="J2" s="75"/>
      <c r="K2" s="75"/>
      <c r="L2" s="51">
        <f>calcoli!I78</f>
        <v>1</v>
      </c>
    </row>
    <row r="3" spans="9:12" ht="15.75">
      <c r="I3" s="75" t="s">
        <v>110</v>
      </c>
      <c r="J3" s="75"/>
      <c r="K3" s="75"/>
      <c r="L3" s="51">
        <f>calcoli!I79</f>
        <v>1</v>
      </c>
    </row>
    <row r="4" ht="15">
      <c r="F4" s="55" t="s">
        <v>136</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8.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- 26'!B2</f>
        <v>ANNO 2017 Questionari n° 28</v>
      </c>
      <c r="C2" s="76"/>
      <c r="D2" s="76"/>
      <c r="I2" s="75" t="s">
        <v>109</v>
      </c>
      <c r="J2" s="75"/>
      <c r="K2" s="75"/>
      <c r="L2" s="51">
        <f>calcoli!I80</f>
        <v>1</v>
      </c>
    </row>
    <row r="3" spans="9:12" ht="15.75">
      <c r="I3" s="75" t="s">
        <v>110</v>
      </c>
      <c r="J3" s="75"/>
      <c r="K3" s="75"/>
      <c r="L3" s="51">
        <f>calcoli!I81</f>
        <v>1</v>
      </c>
    </row>
    <row r="4" ht="15">
      <c r="F4" s="55" t="s">
        <v>137</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9.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- 27'!B2</f>
        <v>ANNO 2017 Questionari n° 28</v>
      </c>
      <c r="C2" s="76"/>
      <c r="D2" s="76"/>
      <c r="I2" s="75" t="s">
        <v>109</v>
      </c>
      <c r="J2" s="75"/>
      <c r="K2" s="75"/>
      <c r="L2" s="51">
        <f>calcoli!I82</f>
        <v>1</v>
      </c>
    </row>
    <row r="3" spans="9:12" ht="15.75">
      <c r="I3" s="75" t="s">
        <v>110</v>
      </c>
      <c r="J3" s="75"/>
      <c r="K3" s="75"/>
      <c r="L3" s="51">
        <f>calcoli!I83</f>
        <v>1</v>
      </c>
    </row>
    <row r="4" ht="15">
      <c r="F4" s="55" t="s">
        <v>138</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I7: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s>
  <sheetData>
    <row r="1" ht="7.5" customHeight="1"/>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0.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- 28'!B2</f>
        <v>ANNO 2017 Questionari n° 28</v>
      </c>
      <c r="C2" s="76"/>
      <c r="D2" s="76"/>
      <c r="I2" s="75" t="s">
        <v>109</v>
      </c>
      <c r="J2" s="75"/>
      <c r="K2" s="75"/>
      <c r="L2" s="51">
        <f>calcoli!I84</f>
        <v>1</v>
      </c>
    </row>
    <row r="3" spans="9:12" ht="15.75">
      <c r="I3" s="75" t="s">
        <v>110</v>
      </c>
      <c r="J3" s="75"/>
      <c r="K3" s="75"/>
      <c r="L3" s="51">
        <f>calcoli!I85</f>
        <v>1</v>
      </c>
    </row>
    <row r="4" ht="15">
      <c r="F4" s="55" t="s">
        <v>139</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1.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- 29'!B2</f>
        <v>ANNO 2017 Questionari n° 28</v>
      </c>
      <c r="C2" s="76"/>
      <c r="D2" s="76"/>
      <c r="I2" s="75" t="s">
        <v>109</v>
      </c>
      <c r="J2" s="75"/>
      <c r="K2" s="75"/>
      <c r="L2" s="51">
        <f>calcoli!I86</f>
        <v>1</v>
      </c>
    </row>
    <row r="3" spans="9:12" ht="15.75">
      <c r="I3" s="75" t="s">
        <v>110</v>
      </c>
      <c r="J3" s="75"/>
      <c r="K3" s="75"/>
      <c r="L3" s="51">
        <f>calcoli!I87</f>
        <v>1</v>
      </c>
    </row>
    <row r="4" ht="15">
      <c r="F4" s="55" t="s">
        <v>140</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- 30'!B2</f>
        <v>ANNO 2017 Questionari n° 28</v>
      </c>
      <c r="C2" s="76"/>
      <c r="D2" s="76"/>
      <c r="I2" s="75" t="s">
        <v>109</v>
      </c>
      <c r="J2" s="75"/>
      <c r="K2" s="75"/>
      <c r="L2" s="51">
        <f>calcoli!I88</f>
        <v>1</v>
      </c>
    </row>
    <row r="3" spans="9:12" ht="15.75">
      <c r="I3" s="75" t="s">
        <v>110</v>
      </c>
      <c r="J3" s="75"/>
      <c r="K3" s="75"/>
      <c r="L3" s="51">
        <f>calcoli!I89</f>
        <v>1</v>
      </c>
    </row>
    <row r="4" ht="15">
      <c r="F4" s="55" t="s">
        <v>141</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- 31'!B2</f>
        <v>ANNO 2017 Questionari n° 28</v>
      </c>
      <c r="C2" s="76"/>
      <c r="D2" s="76"/>
      <c r="I2" s="75" t="s">
        <v>109</v>
      </c>
      <c r="J2" s="75"/>
      <c r="K2" s="75"/>
      <c r="L2" s="51">
        <f>calcoli!I90</f>
        <v>1</v>
      </c>
    </row>
    <row r="3" spans="9:12" ht="15.75">
      <c r="I3" s="75" t="s">
        <v>110</v>
      </c>
      <c r="J3" s="75"/>
      <c r="K3" s="75"/>
      <c r="L3" s="51">
        <f>calcoli!I91</f>
        <v>1</v>
      </c>
    </row>
    <row r="4" ht="15">
      <c r="F4" s="55" t="s">
        <v>142</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4.xml><?xml version="1.0" encoding="utf-8"?>
<worksheet xmlns="http://schemas.openxmlformats.org/spreadsheetml/2006/main" xmlns:r="http://schemas.openxmlformats.org/officeDocument/2006/relationships">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6" t="str">
        <f>'ITEM - 32'!B2</f>
        <v>ANNO 2017 Questionari n° 28</v>
      </c>
      <c r="C2" s="76"/>
      <c r="D2" s="76"/>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5.xml><?xml version="1.0" encoding="utf-8"?>
<worksheet xmlns="http://schemas.openxmlformats.org/spreadsheetml/2006/main" xmlns:r="http://schemas.openxmlformats.org/officeDocument/2006/relationships">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6" t="str">
        <f>'VALUTAZIONE COMPLESSIVA ESPERIE'!B2</f>
        <v>ANNO 2017 Questionari n° 28</v>
      </c>
      <c r="C2" s="76"/>
      <c r="D2" s="76"/>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6.xml><?xml version="1.0" encoding="utf-8"?>
<worksheet xmlns="http://schemas.openxmlformats.org/spreadsheetml/2006/main" xmlns:r="http://schemas.openxmlformats.org/officeDocument/2006/relationships">
  <dimension ref="B2:J37"/>
  <sheetViews>
    <sheetView zoomScalePageLayoutView="0" workbookViewId="0" topLeftCell="A1">
      <selection activeCell="A12" sqref="A12"/>
    </sheetView>
  </sheetViews>
  <sheetFormatPr defaultColWidth="11.57421875" defaultRowHeight="12.75"/>
  <cols>
    <col min="1" max="1" width="10.8515625" style="0" customWidth="1"/>
    <col min="2" max="5" width="11.57421875" style="0" customWidth="1"/>
    <col min="6" max="6" width="12.140625" style="0" customWidth="1"/>
    <col min="7" max="9" width="11.57421875" style="0" customWidth="1"/>
    <col min="10" max="10" width="14.7109375" style="0" customWidth="1"/>
  </cols>
  <sheetData>
    <row r="1" ht="7.5" customHeight="1"/>
    <row r="2" spans="2:4" ht="12.75">
      <c r="B2" s="76" t="str">
        <f>'VALUTAZIONE COMPLESSIVA SERVIZI'!B2</f>
        <v>ANNO 2017 Questionari n° 28</v>
      </c>
      <c r="C2" s="76"/>
      <c r="D2" s="76"/>
    </row>
    <row r="3" spans="2:10" ht="12.75">
      <c r="B3" s="77" t="s">
        <v>143</v>
      </c>
      <c r="C3" s="77"/>
      <c r="D3" s="77"/>
      <c r="E3" s="77"/>
      <c r="F3" s="77"/>
      <c r="G3" s="77"/>
      <c r="H3" s="77"/>
      <c r="I3" s="77"/>
      <c r="J3" s="77"/>
    </row>
    <row r="4" spans="2:10" ht="7.5" customHeight="1">
      <c r="B4" s="77"/>
      <c r="C4" s="77"/>
      <c r="D4" s="77"/>
      <c r="E4" s="77"/>
      <c r="F4" s="77" t="s">
        <v>105</v>
      </c>
      <c r="G4" s="77"/>
      <c r="H4" s="77"/>
      <c r="I4" s="77"/>
      <c r="J4" s="77"/>
    </row>
    <row r="5" spans="2:10" ht="9.75" customHeight="1">
      <c r="B5" s="77"/>
      <c r="C5" s="77"/>
      <c r="D5" s="77"/>
      <c r="E5" s="77"/>
      <c r="F5" s="77"/>
      <c r="G5" s="77"/>
      <c r="H5" s="77"/>
      <c r="I5" s="77"/>
      <c r="J5" s="77"/>
    </row>
    <row r="6" spans="2:10" ht="9" customHeight="1">
      <c r="B6" s="58"/>
      <c r="C6" s="58"/>
      <c r="D6" s="58"/>
      <c r="E6" s="58"/>
      <c r="F6" s="58"/>
      <c r="G6" s="58"/>
      <c r="H6" s="58"/>
      <c r="I6" s="58"/>
      <c r="J6" s="58"/>
    </row>
    <row r="7" spans="2:10" ht="30.75" customHeight="1">
      <c r="B7" s="78">
        <f>questionari!X14</f>
        <v>0</v>
      </c>
      <c r="C7" s="78" t="str">
        <f>questionari!D91</f>
        <v>Proporre più attività con i genitori.</v>
      </c>
      <c r="D7" s="78"/>
      <c r="E7" s="78"/>
      <c r="F7" s="78"/>
      <c r="G7" s="78"/>
      <c r="H7" s="78"/>
      <c r="I7" s="78" t="s">
        <v>106</v>
      </c>
      <c r="J7" s="78">
        <v>2013</v>
      </c>
    </row>
    <row r="8" spans="2:10" ht="9.75" customHeight="1">
      <c r="B8" s="59"/>
      <c r="C8" s="59"/>
      <c r="D8" s="60"/>
      <c r="E8" s="60"/>
      <c r="F8" s="60"/>
      <c r="G8" s="60"/>
      <c r="H8" s="60"/>
      <c r="I8" s="59"/>
      <c r="J8" s="59"/>
    </row>
    <row r="9" spans="2:10" ht="12.75">
      <c r="B9" s="79" t="e">
        <f>questionari!#REF!</f>
        <v>#REF!</v>
      </c>
      <c r="C9" s="79"/>
      <c r="D9" s="79"/>
      <c r="E9" s="79"/>
      <c r="F9" s="79"/>
      <c r="G9" s="79"/>
      <c r="H9" s="79"/>
      <c r="I9" s="79"/>
      <c r="J9" s="79"/>
    </row>
    <row r="10" spans="2:10" ht="12.75">
      <c r="B10" s="79"/>
      <c r="C10" s="79"/>
      <c r="D10" s="79"/>
      <c r="E10" s="79"/>
      <c r="F10" s="79"/>
      <c r="G10" s="79"/>
      <c r="H10" s="79"/>
      <c r="I10" s="79"/>
      <c r="J10" s="79"/>
    </row>
    <row r="11" spans="2:10" ht="9" customHeight="1">
      <c r="B11" s="59"/>
      <c r="C11" s="59"/>
      <c r="D11" s="60"/>
      <c r="E11" s="60"/>
      <c r="F11" s="60"/>
      <c r="G11" s="59"/>
      <c r="H11" s="60"/>
      <c r="I11" s="60"/>
      <c r="J11" s="60"/>
    </row>
    <row r="12" spans="2:10" ht="12.75">
      <c r="B12" s="79" t="str">
        <f>questionari!D91</f>
        <v>Proporre più attività con i genitori.</v>
      </c>
      <c r="C12" s="79"/>
      <c r="D12" s="79"/>
      <c r="E12" s="79"/>
      <c r="F12" s="79"/>
      <c r="G12" s="79"/>
      <c r="H12" s="79"/>
      <c r="I12" s="79"/>
      <c r="J12" s="79"/>
    </row>
    <row r="13" spans="2:10" ht="12.75">
      <c r="B13" s="79"/>
      <c r="C13" s="79"/>
      <c r="D13" s="79"/>
      <c r="E13" s="79"/>
      <c r="F13" s="79"/>
      <c r="G13" s="79"/>
      <c r="H13" s="79"/>
      <c r="I13" s="79"/>
      <c r="J13" s="79"/>
    </row>
    <row r="14" spans="2:10" ht="9" customHeight="1">
      <c r="B14" s="61"/>
      <c r="C14" s="61"/>
      <c r="D14" s="61"/>
      <c r="E14" s="61"/>
      <c r="F14" s="61"/>
      <c r="G14" s="61"/>
      <c r="H14" s="61"/>
      <c r="I14" s="61"/>
      <c r="J14" s="61"/>
    </row>
    <row r="15" spans="2:10" ht="12.75">
      <c r="B15" s="79">
        <f>questionari!F91</f>
        <v>0</v>
      </c>
      <c r="C15" s="79"/>
      <c r="D15" s="79"/>
      <c r="E15" s="79"/>
      <c r="F15" s="79"/>
      <c r="G15" s="79"/>
      <c r="H15" s="79"/>
      <c r="I15" s="79"/>
      <c r="J15" s="79"/>
    </row>
    <row r="16" spans="2:10" ht="12.75">
      <c r="B16" s="79"/>
      <c r="C16" s="79"/>
      <c r="D16" s="79"/>
      <c r="E16" s="79"/>
      <c r="F16" s="79"/>
      <c r="G16" s="79"/>
      <c r="H16" s="79"/>
      <c r="I16" s="79"/>
      <c r="J16" s="79"/>
    </row>
    <row r="17" spans="2:10" ht="9" customHeight="1">
      <c r="B17" s="61"/>
      <c r="C17" s="61"/>
      <c r="D17" s="61"/>
      <c r="E17" s="61"/>
      <c r="F17" s="61"/>
      <c r="G17" s="61"/>
      <c r="H17" s="61"/>
      <c r="I17" s="61"/>
      <c r="J17" s="61"/>
    </row>
    <row r="18" spans="2:10" ht="12.75">
      <c r="B18" s="78">
        <f>questionari!G91</f>
        <v>0</v>
      </c>
      <c r="C18" s="78"/>
      <c r="D18" s="78"/>
      <c r="E18" s="78"/>
      <c r="F18" s="78"/>
      <c r="G18" s="78"/>
      <c r="H18" s="78"/>
      <c r="I18" s="78"/>
      <c r="J18" s="78"/>
    </row>
    <row r="19" spans="2:10" ht="12.75">
      <c r="B19" s="78"/>
      <c r="C19" s="78"/>
      <c r="D19" s="78"/>
      <c r="E19" s="78"/>
      <c r="F19" s="78"/>
      <c r="G19" s="78"/>
      <c r="H19" s="78"/>
      <c r="I19" s="78"/>
      <c r="J19" s="78"/>
    </row>
    <row r="20" spans="2:10" ht="9" customHeight="1">
      <c r="B20" s="61"/>
      <c r="C20" s="61"/>
      <c r="D20" s="61"/>
      <c r="E20" s="61"/>
      <c r="F20" s="61"/>
      <c r="G20" s="61"/>
      <c r="H20" s="61"/>
      <c r="I20" s="61"/>
      <c r="J20" s="61"/>
    </row>
    <row r="21" spans="2:10" ht="12.75">
      <c r="B21" s="79">
        <f>questionari!N91</f>
        <v>0</v>
      </c>
      <c r="C21" s="79"/>
      <c r="D21" s="79"/>
      <c r="E21" s="79"/>
      <c r="F21" s="79"/>
      <c r="G21" s="79"/>
      <c r="H21" s="79"/>
      <c r="I21" s="79"/>
      <c r="J21" s="79"/>
    </row>
    <row r="22" spans="2:10" ht="12.75">
      <c r="B22" s="79"/>
      <c r="C22" s="79"/>
      <c r="D22" s="79"/>
      <c r="E22" s="79"/>
      <c r="F22" s="79"/>
      <c r="G22" s="79"/>
      <c r="H22" s="79"/>
      <c r="I22" s="79"/>
      <c r="J22" s="79"/>
    </row>
    <row r="23" spans="2:10" ht="9" customHeight="1">
      <c r="B23" s="61"/>
      <c r="C23" s="61"/>
      <c r="D23" s="61"/>
      <c r="E23" s="61"/>
      <c r="F23" s="61"/>
      <c r="G23" s="61"/>
      <c r="H23" s="61"/>
      <c r="I23" s="61"/>
      <c r="J23" s="61"/>
    </row>
    <row r="24" spans="2:10" ht="12.75">
      <c r="B24" s="78">
        <f>questionari!X91</f>
        <v>0</v>
      </c>
      <c r="C24" s="78"/>
      <c r="D24" s="78"/>
      <c r="E24" s="78"/>
      <c r="F24" s="78"/>
      <c r="G24" s="78"/>
      <c r="H24" s="78"/>
      <c r="I24" s="78"/>
      <c r="J24" s="78"/>
    </row>
    <row r="25" spans="2:10" ht="28.5" customHeight="1">
      <c r="B25" s="78"/>
      <c r="C25" s="78"/>
      <c r="D25" s="78"/>
      <c r="E25" s="78"/>
      <c r="F25" s="78"/>
      <c r="G25" s="78"/>
      <c r="H25" s="78"/>
      <c r="I25" s="78"/>
      <c r="J25" s="78"/>
    </row>
    <row r="26" spans="2:10" ht="9" customHeight="1">
      <c r="B26" s="61"/>
      <c r="C26" s="61"/>
      <c r="D26" s="61"/>
      <c r="E26" s="61"/>
      <c r="F26" s="61"/>
      <c r="G26" s="61"/>
      <c r="H26" s="61"/>
      <c r="I26" s="61"/>
      <c r="J26" s="61"/>
    </row>
    <row r="27" spans="2:10" ht="12.75">
      <c r="B27" s="79">
        <f>questionari!Y91</f>
        <v>0</v>
      </c>
      <c r="C27" s="79"/>
      <c r="D27" s="79"/>
      <c r="E27" s="79"/>
      <c r="F27" s="79"/>
      <c r="G27" s="79"/>
      <c r="H27" s="79"/>
      <c r="I27" s="79"/>
      <c r="J27" s="79"/>
    </row>
    <row r="28" spans="2:10" ht="12.75">
      <c r="B28" s="79"/>
      <c r="C28" s="79"/>
      <c r="D28" s="79"/>
      <c r="E28" s="79"/>
      <c r="F28" s="79"/>
      <c r="G28" s="79"/>
      <c r="H28" s="79"/>
      <c r="I28" s="79"/>
      <c r="J28" s="79"/>
    </row>
    <row r="29" spans="2:10" ht="9" customHeight="1">
      <c r="B29" s="61"/>
      <c r="C29" s="61"/>
      <c r="D29" s="61"/>
      <c r="E29" s="61"/>
      <c r="F29" s="61"/>
      <c r="G29" s="61"/>
      <c r="H29" s="61"/>
      <c r="I29" s="61"/>
      <c r="J29" s="61"/>
    </row>
    <row r="30" spans="2:10" ht="12.75">
      <c r="B30" s="79">
        <f>questionari!Z91</f>
        <v>0</v>
      </c>
      <c r="C30" s="79"/>
      <c r="D30" s="79"/>
      <c r="E30" s="79"/>
      <c r="F30" s="79"/>
      <c r="G30" s="79"/>
      <c r="H30" s="79"/>
      <c r="I30" s="79"/>
      <c r="J30" s="79"/>
    </row>
    <row r="31" spans="2:10" ht="12.75">
      <c r="B31" s="79"/>
      <c r="C31" s="79"/>
      <c r="D31" s="79"/>
      <c r="E31" s="79"/>
      <c r="F31" s="79"/>
      <c r="G31" s="79"/>
      <c r="H31" s="79"/>
      <c r="I31" s="79"/>
      <c r="J31" s="79"/>
    </row>
    <row r="32" spans="2:10" ht="9" customHeight="1">
      <c r="B32" s="61"/>
      <c r="C32" s="61"/>
      <c r="D32" s="61"/>
      <c r="E32" s="61"/>
      <c r="F32" s="61"/>
      <c r="G32" s="61"/>
      <c r="H32" s="61"/>
      <c r="I32" s="61"/>
      <c r="J32" s="61"/>
    </row>
    <row r="33" spans="2:10" ht="12.75">
      <c r="B33" s="79">
        <f>questionari!AA91</f>
        <v>0</v>
      </c>
      <c r="C33" s="79"/>
      <c r="D33" s="79"/>
      <c r="E33" s="79"/>
      <c r="F33" s="79"/>
      <c r="G33" s="79"/>
      <c r="H33" s="79"/>
      <c r="I33" s="79"/>
      <c r="J33" s="79"/>
    </row>
    <row r="34" spans="2:10" ht="12.75">
      <c r="B34" s="79"/>
      <c r="C34" s="79"/>
      <c r="D34" s="79"/>
      <c r="E34" s="79"/>
      <c r="F34" s="79"/>
      <c r="G34" s="79"/>
      <c r="H34" s="79"/>
      <c r="I34" s="79"/>
      <c r="J34" s="79"/>
    </row>
    <row r="35" spans="2:10" ht="9" customHeight="1">
      <c r="B35" s="61"/>
      <c r="C35" s="61"/>
      <c r="D35" s="61"/>
      <c r="E35" s="61"/>
      <c r="F35" s="61"/>
      <c r="G35" s="61"/>
      <c r="H35" s="61"/>
      <c r="I35" s="61"/>
      <c r="J35" s="61"/>
    </row>
    <row r="36" spans="2:10" ht="12.75">
      <c r="B36" s="78">
        <f>questionari!AC91</f>
        <v>0</v>
      </c>
      <c r="C36" s="78"/>
      <c r="D36" s="78"/>
      <c r="E36" s="78"/>
      <c r="F36" s="78"/>
      <c r="G36" s="78"/>
      <c r="H36" s="78"/>
      <c r="I36" s="78"/>
      <c r="J36" s="78"/>
    </row>
    <row r="37" spans="2:10" ht="12.75">
      <c r="B37" s="78"/>
      <c r="C37" s="78"/>
      <c r="D37" s="78"/>
      <c r="E37" s="78"/>
      <c r="F37" s="78"/>
      <c r="G37" s="78"/>
      <c r="H37" s="78"/>
      <c r="I37" s="78"/>
      <c r="J37" s="78"/>
    </row>
    <row r="38" ht="10.5" customHeight="1"/>
    <row r="39" ht="7.5" customHeight="1"/>
  </sheetData>
  <sheetProtection selectLockedCells="1" selectUnlockedCells="1"/>
  <mergeCells count="13">
    <mergeCell ref="B15:J16"/>
    <mergeCell ref="B18:J19"/>
    <mergeCell ref="B21:J22"/>
    <mergeCell ref="B2:D2"/>
    <mergeCell ref="B3:J5"/>
    <mergeCell ref="B7:J7"/>
    <mergeCell ref="B9:J10"/>
    <mergeCell ref="B36:J37"/>
    <mergeCell ref="B24:J25"/>
    <mergeCell ref="B27:J28"/>
    <mergeCell ref="B30:J31"/>
    <mergeCell ref="B33:J34"/>
    <mergeCell ref="B12:J13"/>
  </mergeCells>
  <printOptions/>
  <pageMargins left="0.7875" right="0.7875" top="0.3090277777777778" bottom="0.4"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47"/>
  </sheetPr>
  <dimension ref="B2:J7"/>
  <sheetViews>
    <sheetView zoomScale="80" zoomScaleNormal="80" zoomScalePageLayoutView="0" workbookViewId="0" topLeftCell="A1">
      <selection activeCell="B2" sqref="B2:E2"/>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5" ht="15">
      <c r="B2" s="73" t="s">
        <v>151</v>
      </c>
      <c r="C2" s="73"/>
      <c r="D2" s="73"/>
      <c r="E2" s="73"/>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5" ht="15">
      <c r="B2" s="73" t="str">
        <f>'a) SEZIONE DI APPARTENENZA b) C'!B2</f>
        <v>ANNO 2017 Questionari n° 28</v>
      </c>
      <c r="C2" s="73"/>
      <c r="D2" s="73"/>
      <c r="E2" s="73"/>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7"/>
  </sheetPr>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4" t="str">
        <f>'a) SEZIONE DI APPARTENENZA b) C'!B2</f>
        <v>ANNO 2017 Questionari n° 28</v>
      </c>
      <c r="C2" s="74"/>
      <c r="D2" s="74"/>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B2:J7"/>
  <sheetViews>
    <sheetView zoomScale="70" zoomScaleNormal="70" zoomScaleSheetLayoutView="8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4" t="str">
        <f>'% ANDAMENTO RISPOSTE MOTIVAZION'!B2</f>
        <v>ANNO 2017 Questionari n° 28</v>
      </c>
      <c r="C2" s="74"/>
      <c r="D2" s="74"/>
    </row>
    <row r="4" ht="15">
      <c r="F4" s="50"/>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7"/>
  </sheetPr>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22.5" customHeight="1">
      <c r="B2" s="74" t="str">
        <f>'a) SEZIONE DI APPARTENENZA b) C'!B2</f>
        <v>ANNO 2017 Questionari n° 28</v>
      </c>
      <c r="C2" s="74"/>
      <c r="D2" s="74"/>
    </row>
    <row r="4" ht="15">
      <c r="F4" s="50"/>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Jampyx Shining</cp:lastModifiedBy>
  <cp:lastPrinted>2017-03-19T22:05:41Z</cp:lastPrinted>
  <dcterms:created xsi:type="dcterms:W3CDTF">2017-03-19T20:21:31Z</dcterms:created>
  <dcterms:modified xsi:type="dcterms:W3CDTF">2018-02-22T21:31:57Z</dcterms:modified>
  <cp:category/>
  <cp:version/>
  <cp:contentType/>
  <cp:contentStatus/>
</cp:coreProperties>
</file>